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51" documentId="8_{D19C4224-724C-4996-A620-59BF971B53E6}" xr6:coauthVersionLast="47" xr6:coauthVersionMax="47" xr10:uidLastSave="{C620A943-5D28-468E-A06D-AED3DE2831D9}"/>
  <bookViews>
    <workbookView xWindow="-120" yWindow="-16320" windowWidth="29040" windowHeight="15720" tabRatio="500" xr2:uid="{00000000-000D-0000-FFFF-FFFF00000000}"/>
  </bookViews>
  <sheets>
    <sheet name="Abitazioni vent. meccanica" sheetId="8" r:id="rId1"/>
    <sheet name="Abitazioni vent. naturale" sheetId="6" r:id="rId2"/>
    <sheet name="Ed. funzionali vent. meccanica" sheetId="7" r:id="rId3"/>
    <sheet name="Ed. funzionali vent. naturale" sheetId="10" r:id="rId4"/>
  </sheets>
  <definedNames>
    <definedName name="_xlnm._FilterDatabase" localSheetId="0" hidden="1">'Abitazioni vent. meccanica'!$B$47:$I$64</definedName>
    <definedName name="_xlnm._FilterDatabase" localSheetId="1" hidden="1">'Abitazioni vent. naturale'!$B$46:$I$61</definedName>
    <definedName name="_xlnm._FilterDatabase" localSheetId="2" hidden="1">'Ed. funzionali vent. meccanica'!$B$47:$I$68</definedName>
    <definedName name="_xlnm._FilterDatabase" localSheetId="3" hidden="1">'Ed. funzionali vent. naturale'!$B$32:$I$61</definedName>
    <definedName name="_xlnm.Print_Area" localSheetId="0">'Abitazioni vent. meccanica'!$A$1:$L$76</definedName>
    <definedName name="_xlnm.Print_Area" localSheetId="1">'Abitazioni vent. naturale'!$A$1:$L$73</definedName>
    <definedName name="_xlnm.Print_Area" localSheetId="2">'Ed. funzionali vent. meccanica'!$A$1:$L$76</definedName>
    <definedName name="_xlnm.Print_Area" localSheetId="3">'Ed. funzionali vent. naturale'!$A$1:$L$73</definedName>
    <definedName name="nein1" localSheetId="0">#REF!</definedName>
    <definedName name="nein1" localSheetId="1">#REF!</definedName>
    <definedName name="nein1" localSheetId="2">#REF!</definedName>
    <definedName name="nein1" localSheetId="3">auswählen8[scegliere]</definedName>
    <definedName name="nein1">#REF!</definedName>
    <definedName name="_xlnm.Print_Titles" localSheetId="0">'Abitazioni vent. meccanica'!#REF!</definedName>
    <definedName name="_xlnm.Print_Titles" localSheetId="1">'Abitazioni vent. naturale'!#REF!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6" l="1"/>
  <c r="I24" i="6"/>
  <c r="I22" i="6"/>
  <c r="I21" i="6"/>
  <c r="I49" i="10" l="1"/>
  <c r="I29" i="10"/>
  <c r="I39" i="10"/>
  <c r="I50" i="7"/>
  <c r="I40" i="7"/>
  <c r="I30" i="7"/>
  <c r="I49" i="6" l="1"/>
  <c r="I39" i="6"/>
  <c r="I50" i="8"/>
  <c r="I40" i="8"/>
  <c r="I30" i="8"/>
  <c r="I58" i="10"/>
  <c r="H26" i="7"/>
  <c r="H27" i="7"/>
  <c r="I26" i="7"/>
  <c r="F11" i="10" l="1"/>
  <c r="F10" i="10"/>
  <c r="F9" i="7"/>
  <c r="I60" i="7"/>
  <c r="F11" i="7"/>
  <c r="F10" i="7"/>
  <c r="I59" i="8"/>
  <c r="I59" i="6"/>
  <c r="I58" i="6"/>
  <c r="F11" i="6"/>
  <c r="I61" i="10"/>
  <c r="I60" i="10"/>
  <c r="I59" i="10"/>
  <c r="I25" i="10"/>
  <c r="I24" i="10"/>
  <c r="I23" i="10"/>
  <c r="I22" i="10"/>
  <c r="I21" i="10"/>
  <c r="H19" i="10"/>
  <c r="G19" i="10"/>
  <c r="E19" i="10"/>
  <c r="D19" i="10"/>
  <c r="F10" i="8"/>
  <c r="D21" i="8"/>
  <c r="E21" i="8"/>
  <c r="F9" i="8" s="1"/>
  <c r="G21" i="8"/>
  <c r="H21" i="8"/>
  <c r="I60" i="8"/>
  <c r="I62" i="8"/>
  <c r="I63" i="10" l="1"/>
  <c r="I65" i="10" s="1"/>
  <c r="I27" i="10"/>
  <c r="I61" i="8"/>
  <c r="I64" i="8" s="1"/>
  <c r="I68" i="8" s="1"/>
  <c r="I62" i="7"/>
  <c r="I61" i="7"/>
  <c r="I59" i="7"/>
  <c r="I27" i="7"/>
  <c r="G27" i="7"/>
  <c r="F27" i="7"/>
  <c r="E27" i="7"/>
  <c r="G26" i="7"/>
  <c r="F26" i="7"/>
  <c r="E26" i="7"/>
  <c r="D26" i="7"/>
  <c r="H21" i="7"/>
  <c r="G21" i="7"/>
  <c r="E21" i="7"/>
  <c r="D21" i="7"/>
  <c r="I61" i="6"/>
  <c r="I60" i="6"/>
  <c r="F10" i="6"/>
  <c r="I23" i="6"/>
  <c r="H19" i="6"/>
  <c r="G19" i="6"/>
  <c r="E19" i="6"/>
  <c r="F9" i="10" l="1"/>
  <c r="I64" i="7"/>
  <c r="F12" i="10"/>
  <c r="I27" i="6"/>
  <c r="I29" i="6" s="1"/>
  <c r="F9" i="6" s="1"/>
  <c r="I63" i="6"/>
  <c r="I65" i="6" s="1"/>
  <c r="F11" i="8"/>
  <c r="F14" i="10" l="1"/>
  <c r="I68" i="7"/>
  <c r="F12" i="7" s="1"/>
  <c r="F14" i="7" s="1"/>
  <c r="F12" i="6"/>
  <c r="F12" i="8"/>
  <c r="F14" i="8" s="1"/>
  <c r="F14" i="6" l="1"/>
</calcChain>
</file>

<file path=xl/sharedStrings.xml><?xml version="1.0" encoding="utf-8"?>
<sst xmlns="http://schemas.openxmlformats.org/spreadsheetml/2006/main" count="515" uniqueCount="180">
  <si>
    <t>20 - 24</t>
  </si>
  <si>
    <t>25 - 29</t>
  </si>
  <si>
    <t>17 - 20</t>
  </si>
  <si>
    <t xml:space="preserve">≥ 60 </t>
  </si>
  <si>
    <t>-</t>
  </si>
  <si>
    <t>40 - 45</t>
  </si>
  <si>
    <t>35 - 39</t>
  </si>
  <si>
    <t>30 - 34</t>
  </si>
  <si>
    <t>x</t>
  </si>
  <si>
    <t>50-46</t>
  </si>
  <si>
    <t>55-51</t>
  </si>
  <si>
    <t>60-56</t>
  </si>
  <si>
    <t>Auswahl</t>
  </si>
  <si>
    <t>n/a</t>
  </si>
  <si>
    <t>1 - 2</t>
  </si>
  <si>
    <t>3 - 4</t>
  </si>
  <si>
    <t>14- 15</t>
  </si>
  <si>
    <t>12 - 13</t>
  </si>
  <si>
    <t>10 -11</t>
  </si>
  <si>
    <t>8 - 9</t>
  </si>
  <si>
    <t>6 -7</t>
  </si>
  <si>
    <t>0 -5</t>
  </si>
  <si>
    <t>15 - 18</t>
  </si>
  <si>
    <t>19 - 24</t>
  </si>
  <si>
    <t>25 - 30</t>
  </si>
  <si>
    <t>31 - 36</t>
  </si>
  <si>
    <t>37 - 45</t>
  </si>
  <si>
    <t>21 - 25</t>
  </si>
  <si>
    <t>14 - 16</t>
  </si>
  <si>
    <t>11 - 13</t>
  </si>
  <si>
    <t>26 - 35</t>
  </si>
  <si>
    <t xml:space="preserve">≥ 50 </t>
  </si>
  <si>
    <t>18- 20</t>
  </si>
  <si>
    <t>15 - 17</t>
  </si>
  <si>
    <t>12 -14</t>
  </si>
  <si>
    <t>9 - 11</t>
  </si>
  <si>
    <t>6 -8</t>
  </si>
  <si>
    <t>46 - 50</t>
  </si>
  <si>
    <t>56 - 60</t>
  </si>
  <si>
    <t>36 - 40</t>
  </si>
  <si>
    <t>41 - 45</t>
  </si>
  <si>
    <t>51 - 55</t>
  </si>
  <si>
    <t>17- 20</t>
  </si>
  <si>
    <t>11 -13</t>
  </si>
  <si>
    <t>8 - 10</t>
  </si>
  <si>
    <t>5 -7</t>
  </si>
  <si>
    <t>0 -4</t>
  </si>
  <si>
    <t>7</t>
  </si>
  <si>
    <t>5 - 6</t>
  </si>
  <si>
    <t>8</t>
  </si>
  <si>
    <t>6-7</t>
  </si>
  <si>
    <t>4-5</t>
  </si>
  <si>
    <t>2-3</t>
  </si>
  <si>
    <t>≤ 19</t>
  </si>
  <si>
    <t>≤ 14</t>
  </si>
  <si>
    <t>≤ 10</t>
  </si>
  <si>
    <t xml:space="preserve">     </t>
  </si>
  <si>
    <t xml:space="preserve"> </t>
  </si>
  <si>
    <t>Note kann nicht mehr berechnet werden, wegen Worten Punkte</t>
  </si>
  <si>
    <t>Sind die auswählbaren Möglichkeiten für die roten noch korrekt??</t>
  </si>
  <si>
    <t>Parametro 4: esercizio / manutenzione / funzionalità</t>
  </si>
  <si>
    <t>massimo 1.0 punto</t>
  </si>
  <si>
    <t>Punti</t>
  </si>
  <si>
    <t>Commenti, osservazioni</t>
  </si>
  <si>
    <t>Requisiti 1-4</t>
  </si>
  <si>
    <t>Il soddisfacimento dei singoli requisiti determina il punteggio totale:</t>
  </si>
  <si>
    <t>Protezione dal gelo</t>
  </si>
  <si>
    <t>Accessibilità ai componenti</t>
  </si>
  <si>
    <t>È disponibile un contratto di manutenzione e/o un monitoraggio da remoto come verifica?</t>
  </si>
  <si>
    <t>Punti valutazione:</t>
  </si>
  <si>
    <t>Data</t>
  </si>
  <si>
    <t>- prego scegliere</t>
  </si>
  <si>
    <t>si</t>
  </si>
  <si>
    <t>no</t>
  </si>
  <si>
    <t>parzialmente</t>
  </si>
  <si>
    <t>Nessuna indicazione</t>
  </si>
  <si>
    <t>L'impianto è sempre a pressione uniforme anche con la protezione dal gelo attiva.</t>
  </si>
  <si>
    <t>La protezione dal gelo genera una differenza di pressione rispetto all'esterno, ad esempio una sotto-pressione.</t>
  </si>
  <si>
    <t>Sì, tutti i requisiti inclusa la protezione contro l'inquinamento dael cantiere, sono stati pianificati e implementati oppure è disponibile un certificato Minergie-ECO con implementazione del requisito MNI 1.010.</t>
  </si>
  <si>
    <t>Sì, tutti i requisiti sono stati pianificati e implementati.</t>
  </si>
  <si>
    <t>Parzialmente, non tutti gli aspetti hanno potuto essere realizzati.</t>
  </si>
  <si>
    <t>Nessuna indicazione o non soddisfatto.</t>
  </si>
  <si>
    <t>Le unità di ventilazione sono situate nel locale tecnico e sono accessibili per la manutenzione in qualsiasi momento.</t>
  </si>
  <si>
    <t>Le unità di ventilazione sono accessibili dall'esterno dell'unità di utilizzo, ad esempio dalle scale.</t>
  </si>
  <si>
    <t>L'accesso alle unità di ventilazione avviene attraverso l'appartamento o dal tetto piano.</t>
  </si>
  <si>
    <t>L'accesso alle unità di ventilazione è difficoltoso e possibile solo con una scala o un ponteggio.</t>
  </si>
  <si>
    <t>Tutti i requisiti sono stati ben soddisfatti e un'ispezione igienica iniziale è stata fatta da un professionista indipendente oppure è disponibile un certificato Minergie-ECO con implementazione del requisito MNI 1.040.</t>
  </si>
  <si>
    <t>I requisiti sull'igiene sono soddisfatti e un controllo igienico è stato effettuato da un professionista indipendente.</t>
  </si>
  <si>
    <t>Una parte delle misure igieniche non ha potuto essere implementata. La protezione degli impianti di aerazione in cantiere è stata implementata.</t>
  </si>
  <si>
    <t>Le misure igieniche non hanno potuto essere implementate. L'esecuzione è stata realizzata secondo i requisiti costruttivi delle direttive VA 104-1.</t>
  </si>
  <si>
    <t>Progetto</t>
  </si>
  <si>
    <t>Osservazioni</t>
  </si>
  <si>
    <t>Parametro 1: Portata d'aria esterna</t>
  </si>
  <si>
    <t>Parametro 2: Umidità dell'aria interna</t>
  </si>
  <si>
    <t>Parametro 3: Qualità dell'aria immessa</t>
  </si>
  <si>
    <t>massimo 2.0 punti</t>
  </si>
  <si>
    <t>massimo 1.5 punti</t>
  </si>
  <si>
    <t>Voto</t>
  </si>
  <si>
    <t>Metodo di verifica</t>
  </si>
  <si>
    <t>Verifica tramite una soluzione compatibile Minergie</t>
  </si>
  <si>
    <t>tramite qualità dell'aria</t>
  </si>
  <si>
    <t>Verifica tramite qualità dell'aria</t>
  </si>
  <si>
    <t>tramite una soluzione compatibile Minergie</t>
  </si>
  <si>
    <t>tramite le portate d'aria</t>
  </si>
  <si>
    <t xml:space="preserve">Verifica tramite le portate d'aria </t>
  </si>
  <si>
    <t>Risultato della valutazione</t>
  </si>
  <si>
    <r>
      <t>Secondo SIA 382/1, cap. 1.7.3, si applicano i seguenti valori medi orari in CO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 
per la valutazione della qualità dell'aria: </t>
    </r>
  </si>
  <si>
    <r>
      <t>Contenuto di CO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 
≤ 2'000 ppm</t>
    </r>
  </si>
  <si>
    <r>
      <t>Contenuto di CO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
≤ 1'400 ppm
risp. 
RAL3, SIA 382/1</t>
    </r>
  </si>
  <si>
    <r>
      <t>Contenuto di CO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
≤ 1'000 ppm
 risp. 
RAL2, SIA 382/1</t>
    </r>
  </si>
  <si>
    <r>
      <t>Contenuto di CO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
≤ 800 ppm
 risp. 
RAL1, SIA 382/1</t>
    </r>
  </si>
  <si>
    <t>Valutazione della soluzione scelta che consente Minergie:</t>
  </si>
  <si>
    <r>
      <t>Risanamento compatibile a Minergie, es. ventilazione di base</t>
    </r>
    <r>
      <rPr>
        <strike/>
        <sz val="11"/>
        <rFont val="Arial"/>
        <family val="2"/>
      </rPr>
      <t xml:space="preserve"> </t>
    </r>
  </si>
  <si>
    <t>Compatibile a Minergie senza impianto di immissione/espulsione convenzionale</t>
  </si>
  <si>
    <t>Compatibile a Minergie con impianto di immissione/espulsione convenzionale</t>
  </si>
  <si>
    <r>
      <t>Portate d'aria di progetto per locale in m</t>
    </r>
    <r>
      <rPr>
        <vertAlign val="superscript"/>
        <sz val="11"/>
        <color rgb="FF000000"/>
        <rFont val="Arial"/>
        <family val="2"/>
      </rPr>
      <t>3</t>
    </r>
    <r>
      <rPr>
        <sz val="11"/>
        <color rgb="FF000000"/>
        <rFont val="Arial"/>
        <family val="2"/>
      </rPr>
      <t>/h: camere da letto, camere:</t>
    </r>
  </si>
  <si>
    <t>L'uso di materiali che trattengono l'umidità comporta ulteriori 0,25 punti per ognuno (requisiti definiti nella descrizione del parametro).</t>
  </si>
  <si>
    <t>Nessuna misura di ventilazione meccanica</t>
  </si>
  <si>
    <t xml:space="preserve">Ventilazione naturale
 </t>
  </si>
  <si>
    <t xml:space="preserve">controllo manuale del volume d'aria da parte degli utenti </t>
  </si>
  <si>
    <t>con sistema di ventilazione regolato in funzione del fabbisogno 
OPPURE
con misure di recupero dell'u-midità</t>
  </si>
  <si>
    <t>1) con sistema di ventilazione re-golato in funzione del fabbisogno 
2) con misure aggiuntive per il recupero dell'umidità OPPURE con umidificazione attiva</t>
  </si>
  <si>
    <t>Il filtro F7 corrisponde a un filtro ISO ePM 2,5 65% o 
ISO ePM 1 50%.</t>
  </si>
  <si>
    <t>Come l'aria esterna,
qualità dell'aria esterna AE 3</t>
  </si>
  <si>
    <t>Come l'aria esterna,
qualità dell'aria esterna AE 2</t>
  </si>
  <si>
    <t>Come l'aria esterna,
qualità dell'aria esterna AE 1</t>
  </si>
  <si>
    <t>AE3 &amp; filtro F7
oppure 
AE 2 / 1 &amp;
classe del filtro indefinita</t>
  </si>
  <si>
    <t>AE 2 e filtro F7</t>
  </si>
  <si>
    <t>AE 1 e filtro F7</t>
  </si>
  <si>
    <t>Abitazioni, ventilazione meccanica</t>
  </si>
  <si>
    <t>Abitazioni, ventilazione naturale</t>
  </si>
  <si>
    <t>Paramtero 2: Umidità dell'aria interna</t>
  </si>
  <si>
    <t>Parametro 4: Esercizio / manutenzione / funzionalità</t>
  </si>
  <si>
    <t>Requisiti 1-5</t>
  </si>
  <si>
    <t>Le dimensioni e la disposizione delle aperture di ventilazione (ad es. finestre) sono conformi ai requisiti della norma SIA 180, sezione 5.2.3.4.</t>
  </si>
  <si>
    <r>
      <t>Impianti di aspirazione in bagni e WC: l</t>
    </r>
    <r>
      <rPr>
        <sz val="11"/>
        <rFont val="Arial"/>
        <family val="2"/>
      </rPr>
      <t>'edificio dispone di un impianto dotato di un sistema di controllo della CO</t>
    </r>
    <r>
      <rPr>
        <vertAlign val="subscript"/>
        <sz val="11"/>
        <rFont val="Arial"/>
        <family val="2"/>
      </rPr>
      <t xml:space="preserve">2 </t>
    </r>
    <r>
      <rPr>
        <sz val="11"/>
        <rFont val="Arial"/>
        <family val="2"/>
      </rPr>
      <t>o dell'umidità e un interruttore della luce e/o timer (abitazioni senza locali umidi ciechi soddisfano questo criterio).</t>
    </r>
  </si>
  <si>
    <t>L'edificio dispone di elementi per il passaggio d'aria esterna adeguati, come EIPA o ventole di qualità superiore.</t>
  </si>
  <si>
    <t>È disponibile un accordo sull'utilizzo.</t>
  </si>
  <si>
    <t>Le cappe di aspirazione sono controllate tramite un'apertura automatica di una finestra o con un sistema equivalente.</t>
  </si>
  <si>
    <t>Accessibilità alle condotte dell'aria di aspirazione e ai filtri dei sistemi di aspirazione dell'aria</t>
  </si>
  <si>
    <t>Emissioni della zona cottura</t>
  </si>
  <si>
    <t>Esercizio corretto della ventilazione
(responsabilità, intervallo)</t>
  </si>
  <si>
    <t>Nessuna indicazione o nessuna accessibilità</t>
  </si>
  <si>
    <t>I filtri e le griglie anti-insetti sono facilmente accessibili dall'interno e sono rimovibili senza necessità di attrezzi speciali.</t>
  </si>
  <si>
    <t>I filtri e le griglie anti-insetti sono accessibili dall'interno e sono rimovibili.</t>
  </si>
  <si>
    <t>I filtri sono accessibili dall'interno, le griglie anti-insetti sono accessibili dall'esterno con misure di sicurezza.</t>
  </si>
  <si>
    <t>Accesso solo dalla facciata esterna o dal tetto inclinato.</t>
  </si>
  <si>
    <t>Accessibilità al filtro e alla griglia anti-insetti degli EIPA o per elementi per il passaggio dell'aria esterna</t>
  </si>
  <si>
    <t>I filtri e i ventilatori EIPA sono facilmente accessibili, le condotte hanno aperture per la pulizia e sono attuate le misure igieniche secondo le direttive VA 104-01.</t>
  </si>
  <si>
    <t>I filtri e i ventilatori EIPA sono facilmente accessibili, le condotte hanno aperture per la pulizia.</t>
  </si>
  <si>
    <t>I filtri e i ventilatori EIPA sono facilmente accessibili.</t>
  </si>
  <si>
    <t>I filtri e i ventilatori EIPA sono accessibili, le condotte EIPA sono lunghe.</t>
  </si>
  <si>
    <t>È disponibile un contratto di manutenzione per l'intero sistema, compresa la manutenzione degli EIPA.</t>
  </si>
  <si>
    <t>È disponibile un'istruzione alla manutenzione per il custode.</t>
  </si>
  <si>
    <t>Edifici funzionali, ventilazione meccanica</t>
  </si>
  <si>
    <r>
      <t>Portate d'aria di progetto per persona in m</t>
    </r>
    <r>
      <rPr>
        <vertAlign val="superscript"/>
        <sz val="11"/>
        <color rgb="FF000000"/>
        <rFont val="Arial"/>
        <family val="2"/>
      </rPr>
      <t>3</t>
    </r>
    <r>
      <rPr>
        <sz val="11"/>
        <color rgb="FF000000"/>
        <rFont val="Arial"/>
        <family val="2"/>
      </rPr>
      <t>/h nelle sale comuni; è raccomandata la classe RAL 3, SIA 382/1:</t>
    </r>
  </si>
  <si>
    <t>Amministrazione</t>
  </si>
  <si>
    <t>Scuole</t>
  </si>
  <si>
    <r>
      <t>Secondo SIA 382/1, cap. 1.7.3, si applicano i seguenti valori medi orari in CO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 xml:space="preserve"> per la valutazione della qualità dell'aria: </t>
    </r>
  </si>
  <si>
    <t>Cappa d’aspirazione ad aria di ricircolo</t>
  </si>
  <si>
    <t>Combinazione estrazione/ricircolo con afflusso d’aria di compensazione automatico</t>
  </si>
  <si>
    <t>Cappe ad aria espulsa con interruttore di contatto sulla finestra</t>
  </si>
  <si>
    <t>Cappe ad aria espulsa senza misure per l’afflusso d’aria di compensazione</t>
  </si>
  <si>
    <t>Cappe ad aria espulsa senza misure per l’afflusso d’aria di compensazione con focolari</t>
  </si>
  <si>
    <t>Edifici funzionali, ventilazione naturale</t>
  </si>
  <si>
    <t xml:space="preserve">Impianti di aspirazione ad es. nei WC: l'edificio dispone di un impianto dotato di un sistema di un interruttore della luce e/o timer (i servizi igienici esterni o zone umide soddisfano il criterio).  </t>
  </si>
  <si>
    <t>Sono utilizzati dispositivi di misurazione per visualizzare e registrare la qualità dell'aria nei locali.</t>
  </si>
  <si>
    <t>scegliere</t>
  </si>
  <si>
    <t>Esercizio corretto della ventilazione</t>
  </si>
  <si>
    <t>Protezione contro le effrazioni e le intemperie quando le aperture non sono chiuse (ad es. finestre)</t>
  </si>
  <si>
    <t>È disponibile un contratto di manutenzione per gli impianti di aspirazione.</t>
  </si>
  <si>
    <t>Sono disponibili filtri sufficienti per la sostituzione periodica negli impianti di aspirazione e EIPA.</t>
  </si>
  <si>
    <t>Tutte le aperture per la ventilazione che devono essere aperte per il corretto funzionamento sono protette dalle intemperie e dalle effrazioni.</t>
  </si>
  <si>
    <t>Le aperture necessarie per la ventilazione sono a prova di scasso.</t>
  </si>
  <si>
    <t>Le aperture necessarie per la ventilazione sono protette dalle intemperie.</t>
  </si>
  <si>
    <t>Le aperture necessarie per la ventilazione non sono né protette dalle intemperie, né a prova di scasso.</t>
  </si>
  <si>
    <t>Alcune aperture per la ventilazione che devono essere aperte per il corretto funzionamento sono protette dalle intemperie e a prova di scasso.</t>
  </si>
  <si>
    <r>
      <rPr>
        <sz val="11"/>
        <rFont val="Arial"/>
        <family val="2"/>
      </rPr>
      <t>Ispezione igienica iniziale degli impianti di aerazione</t>
    </r>
    <r>
      <rPr>
        <sz val="11"/>
        <color rgb="FFFF0000"/>
        <rFont val="Arial"/>
        <family val="2"/>
      </rPr>
      <t xml:space="preserve">
</t>
    </r>
    <r>
      <rPr>
        <i/>
        <sz val="11"/>
        <color rgb="FFFF0000"/>
        <rFont val="Arial"/>
        <family val="2"/>
      </rPr>
      <t>(secondo catalogo dei requisiti Minergie-ECO (110.02), versione attuale)</t>
    </r>
  </si>
  <si>
    <r>
      <rPr>
        <sz val="11"/>
        <rFont val="Arial"/>
        <family val="2"/>
      </rPr>
      <t>Pulizia e protezione dei componenti di distribuzione dell'aria</t>
    </r>
    <r>
      <rPr>
        <sz val="11"/>
        <color rgb="FFFF0000"/>
        <rFont val="Arial"/>
        <family val="2"/>
      </rPr>
      <t xml:space="preserve">
</t>
    </r>
    <r>
      <rPr>
        <i/>
        <sz val="11"/>
        <color rgb="FFFF0000"/>
        <rFont val="Arial"/>
        <family val="2"/>
      </rPr>
      <t>(secondo direttive SITC VA104-1 "Hygiene-Anforderungen an Raumlufttechnische Anlagen und Geräte")</t>
    </r>
  </si>
  <si>
    <r>
      <t xml:space="preserve">Autore/autrice
</t>
    </r>
    <r>
      <rPr>
        <sz val="11"/>
        <color rgb="FF000000"/>
        <rFont val="Arial"/>
        <family val="2"/>
      </rPr>
      <t>(nome, azienda, telefono, e-mail)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</si>
</sst>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indexed="8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8"/>
      <color theme="5"/>
      <name val="Arial"/>
      <family val="2"/>
    </font>
    <font>
      <sz val="12"/>
      <color theme="5"/>
      <name val="Calibri"/>
      <family val="2"/>
      <scheme val="minor"/>
    </font>
    <font>
      <sz val="8"/>
      <color rgb="FFFF33CC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8"/>
      <color rgb="FFFF000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i/>
      <sz val="11"/>
      <color rgb="FF000000"/>
      <name val="Arial"/>
      <family val="2"/>
    </font>
    <font>
      <sz val="11"/>
      <color theme="0" tint="-0.499984740745262"/>
      <name val="Arial"/>
      <family val="2"/>
    </font>
    <font>
      <b/>
      <sz val="14"/>
      <color theme="1"/>
      <name val="Arial"/>
      <family val="2"/>
    </font>
    <font>
      <b/>
      <sz val="11"/>
      <color theme="0"/>
      <name val="Arial"/>
      <family val="2"/>
    </font>
    <font>
      <sz val="11"/>
      <color theme="5"/>
      <name val="Arial"/>
      <family val="2"/>
    </font>
    <font>
      <b/>
      <sz val="11"/>
      <color theme="5"/>
      <name val="Arial"/>
      <family val="2"/>
    </font>
    <font>
      <vertAlign val="subscript"/>
      <sz val="11"/>
      <color rgb="FF000000"/>
      <name val="Arial"/>
      <family val="2"/>
    </font>
    <font>
      <sz val="11"/>
      <color indexed="8"/>
      <name val="Arial"/>
      <family val="2"/>
    </font>
    <font>
      <strike/>
      <sz val="11"/>
      <name val="Arial"/>
      <family val="2"/>
    </font>
    <font>
      <vertAlign val="superscript"/>
      <sz val="11"/>
      <color rgb="FF000000"/>
      <name val="Arial"/>
      <family val="2"/>
    </font>
    <font>
      <sz val="11"/>
      <color rgb="FFFF0000"/>
      <name val="Arial"/>
      <family val="2"/>
    </font>
    <font>
      <i/>
      <sz val="11"/>
      <color rgb="FFFF0000"/>
      <name val="Arial"/>
      <family val="2"/>
    </font>
    <font>
      <i/>
      <sz val="11"/>
      <name val="Arial"/>
      <family val="2"/>
    </font>
    <font>
      <sz val="12"/>
      <color rgb="FF000000"/>
      <name val="Arial"/>
      <family val="2"/>
    </font>
    <font>
      <i/>
      <sz val="11"/>
      <color theme="1"/>
      <name val="Arial"/>
      <family val="2"/>
    </font>
    <font>
      <b/>
      <sz val="12"/>
      <name val="Arial"/>
      <family val="2"/>
    </font>
    <font>
      <vertAlign val="subscript"/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9F1D2"/>
        <bgColor rgb="FF000000"/>
      </patternFill>
    </fill>
    <fill>
      <patternFill patternType="solid">
        <fgColor rgb="FFE9F1D2"/>
        <bgColor indexed="64"/>
      </patternFill>
    </fill>
    <fill>
      <patternFill patternType="solid">
        <fgColor rgb="FFE9F2D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rgb="FFC00000"/>
      </patternFill>
    </fill>
    <fill>
      <patternFill patternType="solid">
        <fgColor theme="0"/>
        <bgColor rgb="FFC00000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ck">
        <color theme="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3">
    <xf numFmtId="0" fontId="0" fillId="0" borderId="0" xfId="0"/>
    <xf numFmtId="0" fontId="9" fillId="0" borderId="0" xfId="0" applyFont="1"/>
    <xf numFmtId="0" fontId="8" fillId="0" borderId="0" xfId="0" applyFont="1"/>
    <xf numFmtId="0" fontId="5" fillId="0" borderId="0" xfId="0" applyFont="1"/>
    <xf numFmtId="0" fontId="4" fillId="0" borderId="0" xfId="0" applyFont="1"/>
    <xf numFmtId="0" fontId="8" fillId="0" borderId="0" xfId="0" applyFont="1" applyAlignment="1">
      <alignment vertical="center"/>
    </xf>
    <xf numFmtId="16" fontId="6" fillId="2" borderId="7" xfId="0" quotePrefix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7" fillId="2" borderId="0" xfId="0" applyFont="1" applyFill="1"/>
    <xf numFmtId="0" fontId="11" fillId="0" borderId="0" xfId="0" applyFont="1"/>
    <xf numFmtId="0" fontId="1" fillId="5" borderId="1" xfId="0" applyFont="1" applyFill="1" applyBorder="1" applyAlignment="1">
      <alignment vertical="center"/>
    </xf>
    <xf numFmtId="0" fontId="14" fillId="3" borderId="0" xfId="0" applyFont="1" applyFill="1"/>
    <xf numFmtId="0" fontId="10" fillId="0" borderId="0" xfId="0" applyFont="1"/>
    <xf numFmtId="0" fontId="1" fillId="0" borderId="8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14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vertical="center"/>
    </xf>
    <xf numFmtId="0" fontId="18" fillId="0" borderId="15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12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vertical="center"/>
    </xf>
    <xf numFmtId="0" fontId="18" fillId="0" borderId="12" xfId="0" applyFont="1" applyBorder="1" applyAlignment="1">
      <alignment vertical="center" wrapText="1"/>
    </xf>
    <xf numFmtId="0" fontId="17" fillId="3" borderId="0" xfId="0" applyFont="1" applyFill="1"/>
    <xf numFmtId="0" fontId="14" fillId="3" borderId="0" xfId="0" applyFont="1" applyFill="1" applyAlignment="1">
      <alignment horizontal="center" vertical="top"/>
    </xf>
    <xf numFmtId="0" fontId="18" fillId="0" borderId="0" xfId="0" applyFont="1"/>
    <xf numFmtId="0" fontId="24" fillId="0" borderId="0" xfId="0" applyFont="1"/>
    <xf numFmtId="0" fontId="14" fillId="0" borderId="0" xfId="0" applyFont="1"/>
    <xf numFmtId="0" fontId="17" fillId="0" borderId="0" xfId="0" applyFont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25" fillId="0" borderId="0" xfId="0" applyFont="1"/>
    <xf numFmtId="0" fontId="24" fillId="0" borderId="0" xfId="0" applyFont="1" applyAlignment="1">
      <alignment vertical="center"/>
    </xf>
    <xf numFmtId="0" fontId="14" fillId="4" borderId="1" xfId="0" applyFont="1" applyFill="1" applyBorder="1" applyAlignment="1">
      <alignment horizontal="center" vertical="center" wrapText="1"/>
    </xf>
    <xf numFmtId="0" fontId="19" fillId="7" borderId="0" xfId="0" applyFont="1" applyFill="1" applyAlignment="1" applyProtection="1">
      <alignment horizontal="left" vertical="top" wrapText="1"/>
      <protection locked="0"/>
    </xf>
    <xf numFmtId="0" fontId="17" fillId="0" borderId="0" xfId="0" applyFont="1" applyAlignment="1">
      <alignment horizontal="right" vertical="top"/>
    </xf>
    <xf numFmtId="0" fontId="14" fillId="3" borderId="0" xfId="0" applyFont="1" applyFill="1" applyAlignment="1">
      <alignment horizontal="left" vertical="top" wrapText="1"/>
    </xf>
    <xf numFmtId="0" fontId="17" fillId="0" borderId="0" xfId="0" applyFont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0" borderId="0" xfId="0" applyFont="1" applyAlignment="1">
      <alignment wrapText="1"/>
    </xf>
    <xf numFmtId="0" fontId="1" fillId="0" borderId="0" xfId="0" quotePrefix="1" applyFont="1" applyAlignment="1">
      <alignment vertical="center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6" borderId="1" xfId="0" applyFont="1" applyFill="1" applyBorder="1" applyAlignment="1" applyProtection="1">
      <alignment horizontal="center" vertical="center" wrapText="1"/>
      <protection locked="0"/>
    </xf>
    <xf numFmtId="0" fontId="21" fillId="0" borderId="12" xfId="0" applyFont="1" applyBorder="1" applyAlignment="1">
      <alignment horizontal="right" vertical="center" wrapText="1"/>
    </xf>
    <xf numFmtId="2" fontId="13" fillId="3" borderId="0" xfId="0" applyNumberFormat="1" applyFont="1" applyFill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4" fillId="4" borderId="1" xfId="0" quotePrefix="1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vertical="center"/>
    </xf>
    <xf numFmtId="0" fontId="18" fillId="0" borderId="21" xfId="0" applyFont="1" applyBorder="1"/>
    <xf numFmtId="0" fontId="13" fillId="12" borderId="1" xfId="0" applyFont="1" applyFill="1" applyBorder="1" applyAlignment="1">
      <alignment horizontal="left" vertical="center"/>
    </xf>
    <xf numFmtId="2" fontId="13" fillId="4" borderId="1" xfId="0" applyNumberFormat="1" applyFont="1" applyFill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  <xf numFmtId="16" fontId="27" fillId="2" borderId="2" xfId="0" quotePrefix="1" applyNumberFormat="1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16" fontId="27" fillId="0" borderId="2" xfId="0" quotePrefix="1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16" fontId="27" fillId="2" borderId="22" xfId="0" quotePrefix="1" applyNumberFormat="1" applyFont="1" applyFill="1" applyBorder="1" applyAlignment="1">
      <alignment horizontal="center" vertical="center" wrapText="1"/>
    </xf>
    <xf numFmtId="0" fontId="27" fillId="2" borderId="22" xfId="0" applyFont="1" applyFill="1" applyBorder="1" applyAlignment="1">
      <alignment horizontal="center" vertical="center" wrapText="1"/>
    </xf>
    <xf numFmtId="16" fontId="27" fillId="0" borderId="22" xfId="0" quotePrefix="1" applyNumberFormat="1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13" fillId="11" borderId="19" xfId="0" applyFont="1" applyFill="1" applyBorder="1" applyAlignment="1">
      <alignment vertical="center"/>
    </xf>
    <xf numFmtId="0" fontId="13" fillId="0" borderId="23" xfId="0" applyFont="1" applyBorder="1" applyAlignment="1">
      <alignment vertical="top" wrapText="1"/>
    </xf>
    <xf numFmtId="0" fontId="18" fillId="2" borderId="0" xfId="0" applyFont="1" applyFill="1" applyAlignment="1">
      <alignment vertical="center"/>
    </xf>
    <xf numFmtId="0" fontId="15" fillId="9" borderId="0" xfId="0" applyFont="1" applyFill="1" applyAlignment="1">
      <alignment horizontal="right" vertical="center"/>
    </xf>
    <xf numFmtId="0" fontId="15" fillId="9" borderId="0" xfId="0" applyFont="1" applyFill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15" fillId="0" borderId="0" xfId="0" applyFont="1" applyAlignment="1" applyProtection="1">
      <alignment horizontal="center" vertical="center" wrapText="1"/>
      <protection locked="0"/>
    </xf>
    <xf numFmtId="16" fontId="14" fillId="4" borderId="1" xfId="0" quotePrefix="1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2" fontId="15" fillId="0" borderId="0" xfId="0" applyNumberFormat="1" applyFont="1" applyAlignment="1">
      <alignment horizontal="right" vertical="center"/>
    </xf>
    <xf numFmtId="0" fontId="34" fillId="0" borderId="0" xfId="0" applyFont="1"/>
    <xf numFmtId="0" fontId="35" fillId="11" borderId="18" xfId="0" applyFont="1" applyFill="1" applyBorder="1" applyAlignment="1">
      <alignment horizontal="left" vertical="center"/>
    </xf>
    <xf numFmtId="0" fontId="14" fillId="3" borderId="9" xfId="0" applyFont="1" applyFill="1" applyBorder="1" applyAlignment="1">
      <alignment horizontal="left" vertical="center" wrapText="1"/>
    </xf>
    <xf numFmtId="49" fontId="19" fillId="4" borderId="1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  <protection locked="0"/>
    </xf>
    <xf numFmtId="0" fontId="14" fillId="6" borderId="13" xfId="0" applyFont="1" applyFill="1" applyBorder="1" applyAlignment="1" applyProtection="1">
      <alignment horizontal="center" vertical="center" wrapText="1"/>
      <protection locked="0"/>
    </xf>
    <xf numFmtId="49" fontId="19" fillId="2" borderId="1" xfId="0" quotePrefix="1" applyNumberFormat="1" applyFont="1" applyFill="1" applyBorder="1" applyAlignment="1">
      <alignment horizontal="center" vertical="center" wrapText="1"/>
    </xf>
    <xf numFmtId="0" fontId="19" fillId="2" borderId="0" xfId="0" applyFont="1" applyFill="1"/>
    <xf numFmtId="0" fontId="13" fillId="6" borderId="1" xfId="0" applyFont="1" applyFill="1" applyBorder="1" applyAlignment="1" applyProtection="1">
      <alignment horizontal="center" vertical="center" wrapText="1"/>
      <protection locked="0"/>
    </xf>
    <xf numFmtId="0" fontId="17" fillId="0" borderId="21" xfId="0" applyFont="1" applyBorder="1" applyAlignment="1">
      <alignment horizontal="left" vertical="center"/>
    </xf>
    <xf numFmtId="0" fontId="17" fillId="0" borderId="24" xfId="0" applyFont="1" applyBorder="1" applyAlignment="1">
      <alignment horizontal="left" vertical="center"/>
    </xf>
    <xf numFmtId="0" fontId="19" fillId="3" borderId="6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1" fillId="0" borderId="0" xfId="0" quotePrefix="1" applyFont="1"/>
    <xf numFmtId="0" fontId="13" fillId="0" borderId="0" xfId="0" applyFont="1" applyAlignment="1">
      <alignment vertical="top" wrapText="1"/>
    </xf>
    <xf numFmtId="0" fontId="14" fillId="7" borderId="1" xfId="0" applyFont="1" applyFill="1" applyBorder="1" applyAlignment="1" applyProtection="1">
      <alignment horizontal="left" vertical="center"/>
      <protection locked="0"/>
    </xf>
    <xf numFmtId="16" fontId="27" fillId="2" borderId="4" xfId="0" quotePrefix="1" applyNumberFormat="1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16" fontId="27" fillId="0" borderId="4" xfId="0" quotePrefix="1" applyNumberFormat="1" applyFont="1" applyBorder="1" applyAlignment="1">
      <alignment horizontal="center" vertical="center" wrapText="1"/>
    </xf>
    <xf numFmtId="16" fontId="27" fillId="2" borderId="26" xfId="0" quotePrefix="1" applyNumberFormat="1" applyFont="1" applyFill="1" applyBorder="1" applyAlignment="1">
      <alignment horizontal="center" vertical="center" wrapText="1"/>
    </xf>
    <xf numFmtId="1" fontId="17" fillId="0" borderId="21" xfId="0" applyNumberFormat="1" applyFont="1" applyBorder="1" applyAlignment="1">
      <alignment horizontal="left" vertical="center"/>
    </xf>
    <xf numFmtId="0" fontId="7" fillId="2" borderId="0" xfId="0" quotePrefix="1" applyFont="1" applyFill="1"/>
    <xf numFmtId="49" fontId="23" fillId="10" borderId="0" xfId="0" applyNumberFormat="1" applyFont="1" applyFill="1" applyAlignment="1">
      <alignment horizontal="left" vertical="center"/>
    </xf>
    <xf numFmtId="1" fontId="23" fillId="10" borderId="0" xfId="0" applyNumberFormat="1" applyFont="1" applyFill="1" applyAlignment="1">
      <alignment horizontal="right" vertical="center"/>
    </xf>
    <xf numFmtId="49" fontId="23" fillId="0" borderId="16" xfId="0" applyNumberFormat="1" applyFont="1" applyBorder="1" applyAlignment="1">
      <alignment horizontal="left" vertical="center"/>
    </xf>
    <xf numFmtId="1" fontId="23" fillId="0" borderId="16" xfId="0" applyNumberFormat="1" applyFont="1" applyBorder="1" applyAlignment="1">
      <alignment horizontal="right" vertical="center"/>
    </xf>
    <xf numFmtId="0" fontId="1" fillId="0" borderId="16" xfId="0" applyFont="1" applyBorder="1"/>
    <xf numFmtId="0" fontId="1" fillId="0" borderId="5" xfId="0" applyFont="1" applyBorder="1"/>
    <xf numFmtId="164" fontId="13" fillId="0" borderId="0" xfId="0" applyNumberFormat="1" applyFont="1" applyAlignment="1">
      <alignment horizontal="left" vertical="center" wrapText="1"/>
    </xf>
    <xf numFmtId="0" fontId="32" fillId="11" borderId="19" xfId="0" applyFont="1" applyFill="1" applyBorder="1" applyAlignment="1">
      <alignment horizontal="right" vertical="center"/>
    </xf>
    <xf numFmtId="0" fontId="24" fillId="0" borderId="23" xfId="0" applyFont="1" applyBorder="1"/>
    <xf numFmtId="0" fontId="1" fillId="0" borderId="23" xfId="0" applyFont="1" applyBorder="1"/>
    <xf numFmtId="0" fontId="35" fillId="11" borderId="19" xfId="0" applyFont="1" applyFill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8" fillId="0" borderId="8" xfId="0" applyFont="1" applyBorder="1" applyAlignment="1">
      <alignment vertical="center"/>
    </xf>
    <xf numFmtId="0" fontId="1" fillId="0" borderId="8" xfId="0" applyFont="1" applyBorder="1"/>
    <xf numFmtId="0" fontId="1" fillId="0" borderId="11" xfId="0" applyFont="1" applyBorder="1"/>
    <xf numFmtId="0" fontId="17" fillId="0" borderId="0" xfId="0" applyFont="1" applyAlignment="1">
      <alignment horizontal="left" vertical="center"/>
    </xf>
    <xf numFmtId="0" fontId="23" fillId="10" borderId="0" xfId="0" applyFont="1" applyFill="1" applyAlignment="1">
      <alignment vertical="center"/>
    </xf>
    <xf numFmtId="0" fontId="23" fillId="10" borderId="0" xfId="0" applyFont="1" applyFill="1" applyAlignment="1">
      <alignment horizontal="center" vertical="center"/>
    </xf>
    <xf numFmtId="0" fontId="1" fillId="2" borderId="8" xfId="0" applyFont="1" applyFill="1" applyBorder="1" applyAlignment="1">
      <alignment vertical="center"/>
    </xf>
    <xf numFmtId="0" fontId="4" fillId="0" borderId="8" xfId="0" applyFont="1" applyBorder="1"/>
    <xf numFmtId="0" fontId="13" fillId="0" borderId="23" xfId="0" applyFont="1" applyBorder="1" applyAlignment="1">
      <alignment horizontal="left" vertical="top"/>
    </xf>
    <xf numFmtId="0" fontId="24" fillId="0" borderId="23" xfId="0" applyFont="1" applyBorder="1" applyAlignment="1">
      <alignment vertical="center"/>
    </xf>
    <xf numFmtId="11" fontId="17" fillId="0" borderId="0" xfId="0" applyNumberFormat="1" applyFont="1" applyAlignment="1">
      <alignment horizontal="right" vertical="top"/>
    </xf>
    <xf numFmtId="11" fontId="14" fillId="3" borderId="0" xfId="0" applyNumberFormat="1" applyFont="1" applyFill="1" applyAlignment="1">
      <alignment horizontal="left" vertical="top" wrapText="1"/>
    </xf>
    <xf numFmtId="11" fontId="18" fillId="0" borderId="0" xfId="0" applyNumberFormat="1" applyFont="1"/>
    <xf numFmtId="11" fontId="1" fillId="0" borderId="0" xfId="0" applyNumberFormat="1" applyFont="1"/>
    <xf numFmtId="0" fontId="14" fillId="0" borderId="0" xfId="0" applyFont="1" applyAlignment="1">
      <alignment horizontal="right" vertical="top"/>
    </xf>
    <xf numFmtId="0" fontId="7" fillId="2" borderId="8" xfId="0" applyFont="1" applyFill="1" applyBorder="1"/>
    <xf numFmtId="0" fontId="18" fillId="0" borderId="23" xfId="0" applyFont="1" applyBorder="1"/>
    <xf numFmtId="0" fontId="18" fillId="0" borderId="16" xfId="0" applyFont="1" applyBorder="1"/>
    <xf numFmtId="0" fontId="18" fillId="0" borderId="5" xfId="0" applyFont="1" applyBorder="1"/>
    <xf numFmtId="0" fontId="0" fillId="0" borderId="8" xfId="0" applyBorder="1"/>
    <xf numFmtId="0" fontId="17" fillId="0" borderId="23" xfId="0" applyFont="1" applyBorder="1" applyAlignment="1">
      <alignment vertical="center" wrapText="1"/>
    </xf>
    <xf numFmtId="0" fontId="18" fillId="0" borderId="8" xfId="0" applyFont="1" applyBorder="1" applyAlignment="1">
      <alignment vertical="center"/>
    </xf>
    <xf numFmtId="0" fontId="17" fillId="3" borderId="27" xfId="0" applyFont="1" applyFill="1" applyBorder="1" applyAlignment="1">
      <alignment horizontal="left" vertical="center" wrapText="1"/>
    </xf>
    <xf numFmtId="49" fontId="19" fillId="0" borderId="1" xfId="0" quotePrefix="1" applyNumberFormat="1" applyFont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5" fillId="0" borderId="8" xfId="0" applyFont="1" applyBorder="1"/>
    <xf numFmtId="0" fontId="13" fillId="0" borderId="23" xfId="0" applyFont="1" applyBorder="1" applyAlignment="1">
      <alignment vertical="top"/>
    </xf>
    <xf numFmtId="0" fontId="32" fillId="11" borderId="17" xfId="0" applyFont="1" applyFill="1" applyBorder="1" applyAlignment="1">
      <alignment horizontal="right" vertical="center"/>
    </xf>
    <xf numFmtId="164" fontId="13" fillId="0" borderId="23" xfId="0" applyNumberFormat="1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0" fontId="19" fillId="4" borderId="1" xfId="0" quotePrefix="1" applyFont="1" applyFill="1" applyBorder="1" applyAlignment="1">
      <alignment horizontal="center" vertical="center" wrapText="1"/>
    </xf>
    <xf numFmtId="0" fontId="1" fillId="5" borderId="1" xfId="0" quotePrefix="1" applyFont="1" applyFill="1" applyBorder="1" applyAlignment="1">
      <alignment vertical="center"/>
    </xf>
    <xf numFmtId="0" fontId="14" fillId="3" borderId="0" xfId="0" applyFont="1" applyFill="1" applyAlignment="1">
      <alignment horizontal="left" vertical="top" wrapText="1"/>
    </xf>
    <xf numFmtId="0" fontId="18" fillId="6" borderId="27" xfId="0" applyFont="1" applyFill="1" applyBorder="1" applyAlignment="1" applyProtection="1">
      <alignment horizontal="center" vertical="center" wrapText="1"/>
      <protection locked="0"/>
    </xf>
    <xf numFmtId="0" fontId="18" fillId="6" borderId="9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center" wrapText="1"/>
    </xf>
    <xf numFmtId="0" fontId="17" fillId="0" borderId="1" xfId="0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4" fillId="4" borderId="1" xfId="0" quotePrefix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 wrapText="1"/>
    </xf>
    <xf numFmtId="49" fontId="19" fillId="4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4" fillId="6" borderId="1" xfId="0" applyFont="1" applyFill="1" applyBorder="1" applyAlignment="1" applyProtection="1">
      <alignment horizontal="left" vertical="center" wrapText="1"/>
      <protection locked="0"/>
    </xf>
    <xf numFmtId="0" fontId="17" fillId="3" borderId="1" xfId="0" applyFont="1" applyFill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/>
    </xf>
    <xf numFmtId="0" fontId="14" fillId="7" borderId="20" xfId="0" applyFont="1" applyFill="1" applyBorder="1" applyAlignment="1" applyProtection="1">
      <alignment horizontal="left" vertical="center"/>
      <protection locked="0"/>
    </xf>
    <xf numFmtId="0" fontId="19" fillId="7" borderId="0" xfId="0" applyFont="1" applyFill="1" applyAlignment="1" applyProtection="1">
      <alignment horizontal="left" vertical="top" wrapText="1"/>
      <protection locked="0"/>
    </xf>
    <xf numFmtId="0" fontId="27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16" fontId="27" fillId="2" borderId="1" xfId="0" quotePrefix="1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4" fillId="8" borderId="0" xfId="0" applyFont="1" applyFill="1" applyAlignment="1" applyProtection="1">
      <alignment horizontal="left" vertical="center" wrapText="1"/>
      <protection locked="0"/>
    </xf>
    <xf numFmtId="0" fontId="14" fillId="8" borderId="0" xfId="0" applyFont="1" applyFill="1" applyAlignment="1" applyProtection="1">
      <alignment horizontal="left" vertical="center"/>
      <protection locked="0"/>
    </xf>
    <xf numFmtId="0" fontId="13" fillId="0" borderId="0" xfId="0" applyFont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0" fillId="3" borderId="1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horizontal="left" vertical="center" wrapText="1"/>
    </xf>
    <xf numFmtId="0" fontId="19" fillId="3" borderId="13" xfId="0" applyFont="1" applyFill="1" applyBorder="1" applyAlignment="1">
      <alignment horizontal="left" vertical="center" wrapText="1"/>
    </xf>
    <xf numFmtId="0" fontId="14" fillId="3" borderId="13" xfId="0" applyFont="1" applyFill="1" applyBorder="1" applyAlignment="1">
      <alignment horizontal="left" vertical="center" wrapText="1"/>
    </xf>
    <xf numFmtId="0" fontId="14" fillId="6" borderId="13" xfId="0" applyFont="1" applyFill="1" applyBorder="1" applyAlignment="1" applyProtection="1">
      <alignment horizontal="left" vertical="center" wrapText="1"/>
      <protection locked="0"/>
    </xf>
    <xf numFmtId="0" fontId="17" fillId="3" borderId="21" xfId="0" applyFont="1" applyFill="1" applyBorder="1" applyAlignment="1">
      <alignment horizontal="left" vertical="center" wrapText="1"/>
    </xf>
    <xf numFmtId="0" fontId="17" fillId="3" borderId="24" xfId="0" applyFont="1" applyFill="1" applyBorder="1" applyAlignment="1">
      <alignment horizontal="left" vertical="center" wrapText="1"/>
    </xf>
    <xf numFmtId="0" fontId="14" fillId="3" borderId="25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3" borderId="0" xfId="0" applyFont="1" applyFill="1" applyAlignment="1">
      <alignment horizontal="left" vertical="top"/>
    </xf>
    <xf numFmtId="0" fontId="19" fillId="0" borderId="27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3" borderId="27" xfId="0" applyFont="1" applyFill="1" applyBorder="1" applyAlignment="1">
      <alignment horizontal="left" vertical="center" wrapText="1"/>
    </xf>
    <xf numFmtId="0" fontId="30" fillId="3" borderId="9" xfId="0" applyFont="1" applyFill="1" applyBorder="1" applyAlignment="1">
      <alignment horizontal="left" vertical="center" wrapText="1"/>
    </xf>
    <xf numFmtId="0" fontId="14" fillId="4" borderId="14" xfId="0" applyFont="1" applyFill="1" applyBorder="1" applyAlignment="1">
      <alignment horizontal="left" vertical="center" wrapText="1"/>
    </xf>
    <xf numFmtId="0" fontId="14" fillId="4" borderId="10" xfId="0" applyFont="1" applyFill="1" applyBorder="1" applyAlignment="1">
      <alignment horizontal="left" vertical="center" wrapText="1"/>
    </xf>
    <xf numFmtId="0" fontId="14" fillId="4" borderId="24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left" vertical="center" wrapText="1"/>
    </xf>
    <xf numFmtId="0" fontId="17" fillId="3" borderId="14" xfId="0" applyFont="1" applyFill="1" applyBorder="1" applyAlignment="1">
      <alignment horizontal="left" vertical="center" wrapText="1"/>
    </xf>
    <xf numFmtId="0" fontId="14" fillId="3" borderId="10" xfId="0" applyFont="1" applyFill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0" fontId="17" fillId="0" borderId="27" xfId="0" applyFont="1" applyBorder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4" fillId="4" borderId="2" xfId="0" quotePrefix="1" applyFont="1" applyFill="1" applyBorder="1" applyAlignment="1">
      <alignment horizontal="center" vertical="center" wrapText="1"/>
    </xf>
    <xf numFmtId="0" fontId="14" fillId="4" borderId="4" xfId="0" quotePrefix="1" applyFont="1" applyFill="1" applyBorder="1" applyAlignment="1">
      <alignment horizontal="center" vertical="center" wrapText="1"/>
    </xf>
  </cellXfs>
  <cellStyles count="3">
    <cellStyle name="Collegamento ipertestuale" xfId="1" builtinId="8" hidden="1"/>
    <cellStyle name="Collegamento ipertestuale visitato" xfId="2" builtinId="9" hidden="1"/>
    <cellStyle name="Normale" xfId="0" builtinId="0"/>
  </cellStyles>
  <dxfs count="68">
    <dxf>
      <fill>
        <patternFill>
          <bgColor rgb="FFE2001A"/>
        </patternFill>
      </fill>
    </dxf>
    <dxf>
      <fill>
        <patternFill>
          <bgColor rgb="FFE2001A"/>
        </patternFill>
      </fill>
    </dxf>
    <dxf>
      <fill>
        <patternFill>
          <bgColor rgb="FFEB690B"/>
        </patternFill>
      </fill>
    </dxf>
    <dxf>
      <fill>
        <patternFill>
          <bgColor rgb="FFFFED00"/>
        </patternFill>
      </fill>
    </dxf>
    <dxf>
      <font>
        <color auto="1"/>
      </font>
      <fill>
        <patternFill>
          <bgColor rgb="FFC9D200"/>
        </patternFill>
      </fill>
    </dxf>
    <dxf>
      <font>
        <color auto="1"/>
      </font>
      <fill>
        <patternFill>
          <bgColor rgb="FF57AB27"/>
        </patternFill>
      </fill>
    </dxf>
    <dxf>
      <font>
        <color auto="1"/>
      </font>
      <fill>
        <patternFill>
          <bgColor rgb="FF009036"/>
        </patternFill>
      </fill>
    </dxf>
    <dxf>
      <fill>
        <patternFill>
          <bgColor theme="0"/>
        </patternFill>
      </fill>
      <border>
        <top/>
        <vertical/>
        <horizontal/>
      </border>
    </dxf>
    <dxf>
      <fill>
        <patternFill>
          <bgColor theme="0"/>
        </patternFill>
      </fill>
      <border>
        <top/>
        <vertical/>
        <horizontal/>
      </border>
    </dxf>
    <dxf>
      <fill>
        <patternFill>
          <bgColor theme="0"/>
        </patternFill>
      </fill>
      <border>
        <top/>
        <vertical/>
        <horizontal/>
      </border>
    </dxf>
    <dxf>
      <fill>
        <patternFill>
          <bgColor theme="0" tint="-0.14996795556505021"/>
        </patternFill>
      </fill>
      <border>
        <top/>
      </border>
    </dxf>
    <dxf>
      <fill>
        <patternFill>
          <bgColor theme="0"/>
        </patternFill>
      </fill>
      <border>
        <top/>
        <vertical/>
        <horizontal/>
      </border>
    </dxf>
    <dxf>
      <fill>
        <patternFill>
          <bgColor rgb="FFE2001A"/>
        </patternFill>
      </fill>
    </dxf>
    <dxf>
      <fill>
        <patternFill>
          <bgColor rgb="FFE2001A"/>
        </patternFill>
      </fill>
    </dxf>
    <dxf>
      <fill>
        <patternFill>
          <bgColor rgb="FFEB690B"/>
        </patternFill>
      </fill>
    </dxf>
    <dxf>
      <fill>
        <patternFill>
          <bgColor rgb="FFFFED00"/>
        </patternFill>
      </fill>
    </dxf>
    <dxf>
      <font>
        <color auto="1"/>
      </font>
      <fill>
        <patternFill>
          <bgColor rgb="FFC9D200"/>
        </patternFill>
      </fill>
    </dxf>
    <dxf>
      <font>
        <color auto="1"/>
      </font>
      <fill>
        <patternFill>
          <bgColor rgb="FF57AB27"/>
        </patternFill>
      </fill>
    </dxf>
    <dxf>
      <font>
        <color auto="1"/>
      </font>
      <fill>
        <patternFill>
          <bgColor rgb="FF009036"/>
        </patternFill>
      </fill>
    </dxf>
    <dxf>
      <fill>
        <patternFill>
          <bgColor theme="0"/>
        </patternFill>
      </fill>
      <border>
        <top/>
        <vertical/>
        <horizontal/>
      </border>
    </dxf>
    <dxf>
      <fill>
        <patternFill>
          <bgColor theme="0"/>
        </patternFill>
      </fill>
      <border>
        <top/>
        <vertical/>
        <horizontal/>
      </border>
    </dxf>
    <dxf>
      <fill>
        <patternFill>
          <bgColor theme="0" tint="-0.14996795556505021"/>
        </patternFill>
      </fill>
      <border>
        <top/>
      </border>
    </dxf>
    <dxf>
      <fill>
        <patternFill>
          <bgColor theme="0"/>
        </patternFill>
      </fill>
      <border>
        <top/>
        <vertical/>
        <horizontal/>
      </border>
    </dxf>
    <dxf>
      <fill>
        <patternFill>
          <bgColor theme="0"/>
        </patternFill>
      </fill>
      <border>
        <top/>
        <vertical/>
        <horizontal/>
      </border>
    </dxf>
    <dxf>
      <fill>
        <patternFill>
          <bgColor theme="0" tint="-0.14996795556505021"/>
        </patternFill>
      </fill>
      <border>
        <top/>
      </border>
    </dxf>
    <dxf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  <border>
        <top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E2001A"/>
        </patternFill>
      </fill>
    </dxf>
    <dxf>
      <fill>
        <patternFill>
          <bgColor rgb="FFE2001A"/>
        </patternFill>
      </fill>
    </dxf>
    <dxf>
      <fill>
        <patternFill>
          <bgColor rgb="FFEB690B"/>
        </patternFill>
      </fill>
    </dxf>
    <dxf>
      <fill>
        <patternFill>
          <bgColor rgb="FFFFED00"/>
        </patternFill>
      </fill>
    </dxf>
    <dxf>
      <font>
        <color auto="1"/>
      </font>
      <fill>
        <patternFill>
          <bgColor rgb="FFC9D200"/>
        </patternFill>
      </fill>
    </dxf>
    <dxf>
      <font>
        <color auto="1"/>
      </font>
      <fill>
        <patternFill>
          <bgColor rgb="FF57AB27"/>
        </patternFill>
      </fill>
    </dxf>
    <dxf>
      <font>
        <color auto="1"/>
      </font>
      <fill>
        <patternFill>
          <bgColor rgb="FF009036"/>
        </patternFill>
      </fill>
    </dxf>
    <dxf>
      <fill>
        <patternFill>
          <bgColor theme="0"/>
        </patternFill>
      </fill>
      <border>
        <top/>
        <vertical/>
        <horizontal/>
      </border>
    </dxf>
    <dxf>
      <fill>
        <patternFill>
          <bgColor theme="0"/>
        </patternFill>
      </fill>
      <border>
        <top/>
        <vertical/>
        <horizontal/>
      </border>
    </dxf>
    <dxf>
      <fill>
        <patternFill>
          <bgColor theme="0" tint="-0.14996795556505021"/>
        </patternFill>
      </fill>
      <border>
        <top/>
      </border>
    </dxf>
    <dxf>
      <fill>
        <patternFill>
          <bgColor theme="0"/>
        </patternFill>
      </fill>
      <border>
        <top/>
      </border>
    </dxf>
    <dxf>
      <fill>
        <patternFill>
          <bgColor theme="0"/>
        </patternFill>
      </fill>
      <border>
        <top/>
      </border>
    </dxf>
    <dxf>
      <fill>
        <patternFill>
          <bgColor theme="0" tint="-0.24994659260841701"/>
        </patternFill>
      </fill>
    </dxf>
    <dxf>
      <fill>
        <patternFill>
          <bgColor rgb="FFE2001A"/>
        </patternFill>
      </fill>
    </dxf>
    <dxf>
      <fill>
        <patternFill>
          <bgColor rgb="FFE2001A"/>
        </patternFill>
      </fill>
    </dxf>
    <dxf>
      <fill>
        <patternFill>
          <bgColor rgb="FFEB690B"/>
        </patternFill>
      </fill>
    </dxf>
    <dxf>
      <fill>
        <patternFill>
          <bgColor rgb="FFFFED00"/>
        </patternFill>
      </fill>
    </dxf>
    <dxf>
      <font>
        <color auto="1"/>
      </font>
      <fill>
        <patternFill>
          <bgColor rgb="FFC9D200"/>
        </patternFill>
      </fill>
    </dxf>
    <dxf>
      <font>
        <color auto="1"/>
      </font>
      <fill>
        <patternFill>
          <bgColor rgb="FF57AB27"/>
        </patternFill>
      </fill>
    </dxf>
    <dxf>
      <font>
        <color auto="1"/>
      </font>
      <fill>
        <patternFill>
          <bgColor rgb="FF009036"/>
        </patternFill>
      </fill>
    </dxf>
    <dxf>
      <fill>
        <patternFill>
          <bgColor theme="0"/>
        </patternFill>
      </fill>
      <border>
        <top/>
        <vertical/>
        <horizontal/>
      </border>
    </dxf>
    <dxf>
      <fill>
        <patternFill>
          <bgColor theme="0"/>
        </patternFill>
      </fill>
      <border>
        <top/>
      </border>
    </dxf>
    <dxf>
      <fill>
        <patternFill>
          <bgColor theme="0" tint="-0.14996795556505021"/>
        </patternFill>
      </fill>
      <border>
        <top/>
      </border>
    </dxf>
    <dxf>
      <fill>
        <patternFill>
          <bgColor theme="0"/>
        </patternFill>
      </fill>
      <border>
        <top/>
        <vertical/>
        <horizontal/>
      </border>
    </dxf>
    <dxf>
      <fill>
        <patternFill>
          <bgColor theme="0" tint="-0.14996795556505021"/>
        </patternFill>
      </fill>
      <border>
        <top/>
      </border>
    </dxf>
    <dxf>
      <fill>
        <patternFill>
          <bgColor theme="0"/>
        </patternFill>
      </fill>
      <border>
        <top/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protection locked="1" hidden="0"/>
    </dxf>
  </dxfs>
  <tableStyles count="0" defaultTableStyle="TableStyleMedium9" defaultPivotStyle="PivotStyleMedium7"/>
  <colors>
    <mruColors>
      <color rgb="FFE0081C"/>
      <color rgb="FFC2D69B"/>
      <color rgb="FF003300"/>
      <color rgb="FF008000"/>
      <color rgb="FF515058"/>
      <color rgb="FFE9F1D2"/>
      <color rgb="FFFF33CC"/>
      <color rgb="FFE7E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EF2F86E-90C6-4E5D-93E8-FEAAB7654922}" name="auswählen8" displayName="auswählen8" ref="Q20:Q23" totalsRowShown="0" headerRowDxfId="67" dataDxfId="66">
  <autoFilter ref="Q20:Q23" xr:uid="{EB986DB4-B91B-4401-8162-DCF761E5B2C1}"/>
  <tableColumns count="1">
    <tableColumn id="1" xr3:uid="{F687224C-3848-4B31-B3E4-8BD7A4D978B5}" name="scegliere" dataDxfId="65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82BFE4E-9ECB-4C96-970E-B8BDBFBA3307}" name="ja_9" displayName="ja_9" ref="R20:R22" totalsRowShown="0" headerRowDxfId="64" dataDxfId="63">
  <autoFilter ref="R20:R22" xr:uid="{8DF2F55E-3A9F-481A-89E7-689BFFF02833}"/>
  <tableColumns count="1">
    <tableColumn id="1" xr3:uid="{42C96C56-2C7E-451C-A78C-59155486C397}" name="si" dataDxfId="62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DF2FD07-3B8E-4F2A-95EF-89918CFA9DA0}" name="nein10" displayName="nein10" ref="T20:T23" totalsRowShown="0" headerRowDxfId="61" dataDxfId="60">
  <autoFilter ref="T20:T23" xr:uid="{499BE0C7-6AD8-4F25-B1A0-0434E33C8AC3}"/>
  <tableColumns count="1">
    <tableColumn id="1" xr3:uid="{37ACCA72-A631-463D-BA66-A89656314343}" name="no" dataDxfId="59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9AF7B-F2B1-4C81-8004-7B9A7F087D7D}">
  <sheetPr>
    <pageSetUpPr autoPageBreaks="0" fitToPage="1"/>
  </sheetPr>
  <dimension ref="A1:AB77"/>
  <sheetViews>
    <sheetView showGridLines="0" tabSelected="1" view="pageLayout" zoomScale="115" zoomScaleNormal="70" zoomScaleSheetLayoutView="85" zoomScalePageLayoutView="115" workbookViewId="0">
      <selection activeCell="F38" sqref="F38"/>
    </sheetView>
  </sheetViews>
  <sheetFormatPr defaultColWidth="10.875" defaultRowHeight="15.75" x14ac:dyDescent="0.25"/>
  <cols>
    <col min="1" max="1" width="1.25" customWidth="1"/>
    <col min="2" max="2" width="33.625" customWidth="1"/>
    <col min="3" max="3" width="35.625" customWidth="1"/>
    <col min="4" max="9" width="16" customWidth="1"/>
    <col min="10" max="10" width="1.25" customWidth="1"/>
    <col min="11" max="11" width="30" style="11" customWidth="1"/>
    <col min="12" max="12" width="1.25" style="11" customWidth="1"/>
    <col min="13" max="28" width="10.875" hidden="1" customWidth="1"/>
    <col min="29" max="36" width="10.875" customWidth="1"/>
  </cols>
  <sheetData>
    <row r="1" spans="1:16" s="22" customFormat="1" ht="10.5" customHeight="1" x14ac:dyDescent="0.25">
      <c r="A1" s="177"/>
      <c r="B1" s="177"/>
      <c r="C1" s="17"/>
      <c r="D1" s="18"/>
      <c r="E1" s="18"/>
      <c r="F1" s="18"/>
      <c r="G1" s="19"/>
      <c r="H1" s="20"/>
      <c r="I1" s="20"/>
      <c r="J1" s="20"/>
      <c r="K1" s="20"/>
      <c r="L1" s="20"/>
    </row>
    <row r="2" spans="1:16" s="23" customFormat="1" ht="15" customHeight="1" thickBot="1" x14ac:dyDescent="0.3">
      <c r="A2" s="188" t="s">
        <v>90</v>
      </c>
      <c r="B2" s="188"/>
      <c r="C2" s="178"/>
      <c r="D2" s="178"/>
      <c r="E2" s="178"/>
      <c r="F2" s="178"/>
      <c r="G2" s="178"/>
      <c r="H2" s="178"/>
      <c r="I2" s="178"/>
      <c r="J2" s="178"/>
      <c r="K2" s="178"/>
      <c r="L2" s="178"/>
    </row>
    <row r="3" spans="1:16" s="23" customFormat="1" ht="15" customHeight="1" thickTop="1" thickBot="1" x14ac:dyDescent="0.3">
      <c r="A3" s="188" t="s">
        <v>91</v>
      </c>
      <c r="B3" s="188"/>
      <c r="C3" s="178"/>
      <c r="D3" s="178"/>
      <c r="E3" s="178"/>
      <c r="F3" s="178"/>
      <c r="G3" s="178"/>
      <c r="H3" s="178"/>
      <c r="I3" s="178"/>
      <c r="J3" s="178"/>
      <c r="K3" s="178"/>
      <c r="L3" s="178"/>
    </row>
    <row r="4" spans="1:16" s="22" customFormat="1" ht="10.5" customHeight="1" thickTop="1" x14ac:dyDescent="0.25">
      <c r="A4" s="189"/>
      <c r="B4" s="189"/>
      <c r="C4" s="31"/>
      <c r="D4" s="32"/>
      <c r="E4" s="33"/>
      <c r="F4" s="33"/>
      <c r="G4" s="34"/>
      <c r="H4" s="56"/>
      <c r="I4" s="32"/>
      <c r="J4" s="32"/>
      <c r="K4" s="32"/>
      <c r="L4" s="32"/>
    </row>
    <row r="5" spans="1:16" s="3" customFormat="1" ht="6" customHeight="1" x14ac:dyDescent="0.25">
      <c r="B5" s="36"/>
      <c r="C5" s="13"/>
      <c r="D5" s="37"/>
      <c r="E5" s="37"/>
      <c r="F5" s="37"/>
      <c r="G5" s="37"/>
      <c r="H5" s="37"/>
      <c r="I5" s="37"/>
      <c r="J5" s="38"/>
      <c r="K5" s="39"/>
      <c r="L5" s="39"/>
    </row>
    <row r="6" spans="1:16" s="2" customFormat="1" ht="14.25" x14ac:dyDescent="0.2">
      <c r="B6" s="40"/>
      <c r="C6" s="13"/>
      <c r="D6" s="38"/>
      <c r="E6" s="38"/>
      <c r="F6" s="38"/>
      <c r="G6" s="38"/>
      <c r="H6" s="38"/>
      <c r="I6" s="38"/>
      <c r="J6" s="38"/>
      <c r="K6" s="39"/>
      <c r="L6" s="39"/>
    </row>
    <row r="7" spans="1:16" s="2" customFormat="1" ht="18" x14ac:dyDescent="0.25">
      <c r="A7" s="161" t="s">
        <v>129</v>
      </c>
      <c r="B7" s="161"/>
      <c r="D7" s="38"/>
      <c r="E7" s="38"/>
      <c r="F7" s="38"/>
      <c r="G7" s="38"/>
      <c r="H7" s="38"/>
      <c r="I7" s="38"/>
      <c r="J7" s="38"/>
      <c r="K7" s="44"/>
      <c r="L7" s="44"/>
    </row>
    <row r="8" spans="1:16" s="7" customFormat="1" ht="14.25" customHeight="1" x14ac:dyDescent="0.2">
      <c r="B8" s="13"/>
      <c r="C8" s="58"/>
      <c r="D8" s="58"/>
      <c r="E8" s="38"/>
      <c r="M8" s="42"/>
    </row>
    <row r="9" spans="1:16" s="7" customFormat="1" ht="15" x14ac:dyDescent="0.2">
      <c r="A9" s="22" t="s">
        <v>92</v>
      </c>
      <c r="D9" s="92" t="s">
        <v>95</v>
      </c>
      <c r="F9" s="91" t="str">
        <f>I30</f>
        <v>0 punti</v>
      </c>
      <c r="M9" s="167"/>
    </row>
    <row r="10" spans="1:16" s="7" customFormat="1" ht="15" x14ac:dyDescent="0.2">
      <c r="A10" s="22" t="s">
        <v>93</v>
      </c>
      <c r="D10" s="92" t="s">
        <v>96</v>
      </c>
      <c r="F10" s="91" t="str">
        <f>I40</f>
        <v>0 punti</v>
      </c>
      <c r="M10" s="167"/>
    </row>
    <row r="11" spans="1:16" s="7" customFormat="1" ht="15" x14ac:dyDescent="0.2">
      <c r="A11" s="22" t="s">
        <v>94</v>
      </c>
      <c r="D11" s="92" t="s">
        <v>96</v>
      </c>
      <c r="F11" s="91" t="str">
        <f>I50</f>
        <v>0 punti</v>
      </c>
    </row>
    <row r="12" spans="1:16" s="7" customFormat="1" ht="15" x14ac:dyDescent="0.2">
      <c r="A12" s="22" t="s">
        <v>60</v>
      </c>
      <c r="D12" s="92" t="s">
        <v>61</v>
      </c>
      <c r="F12" s="91" t="str">
        <f>I68</f>
        <v>0 punti</v>
      </c>
    </row>
    <row r="13" spans="1:16" s="4" customFormat="1" ht="3.75" customHeight="1" x14ac:dyDescent="0.25">
      <c r="B13" s="41"/>
      <c r="E13" s="13"/>
      <c r="F13" s="38"/>
      <c r="H13" s="38"/>
      <c r="I13" s="38"/>
      <c r="J13" s="38"/>
      <c r="K13" s="39"/>
      <c r="L13" s="39"/>
      <c r="M13" s="1"/>
    </row>
    <row r="14" spans="1:16" s="5" customFormat="1" ht="15" x14ac:dyDescent="0.2">
      <c r="B14" s="24"/>
      <c r="E14" s="43" t="s">
        <v>97</v>
      </c>
      <c r="F14" s="57">
        <f>SUM(SUBSTITUTE(F9,IF(ISNUMBER(FIND(" punti",F9))," punti"," punto"),""),SUBSTITUTE(F10,IF(ISNUMBER(FIND(" punti",F10))," punti"," punto"),""),SUBSTITUTE(F11,IF(ISNUMBER(FIND(" punti",F11))," punti"," punto"),""),SUBSTITUTE(F12,IF(ISNUMBER(FIND(" punti",F12))," punti"," punto"),""))</f>
        <v>0</v>
      </c>
      <c r="H14" s="22"/>
      <c r="M14" s="1"/>
      <c r="N14" s="7"/>
      <c r="O14" s="7"/>
      <c r="P14" s="7"/>
    </row>
    <row r="15" spans="1:16" x14ac:dyDescent="0.25">
      <c r="N15" t="s">
        <v>58</v>
      </c>
    </row>
    <row r="16" spans="1:16" s="7" customFormat="1" thickBot="1" x14ac:dyDescent="0.3">
      <c r="B16" s="41"/>
      <c r="C16" s="13"/>
      <c r="D16" s="38"/>
      <c r="E16" s="38"/>
      <c r="F16" s="38"/>
      <c r="G16" s="38"/>
      <c r="H16" s="38"/>
      <c r="I16" s="38"/>
      <c r="J16" s="38"/>
      <c r="K16" s="39"/>
      <c r="L16" s="39"/>
    </row>
    <row r="17" spans="1:28" s="8" customFormat="1" ht="21.75" customHeight="1" x14ac:dyDescent="0.25">
      <c r="A17" s="128" t="s">
        <v>92</v>
      </c>
      <c r="B17" s="128"/>
      <c r="C17" s="77"/>
      <c r="D17" s="77"/>
      <c r="E17" s="77"/>
      <c r="F17" s="77"/>
      <c r="G17" s="77"/>
      <c r="H17" s="77"/>
      <c r="I17" s="77"/>
      <c r="J17" s="77"/>
      <c r="K17" s="125" t="s">
        <v>95</v>
      </c>
      <c r="L17" s="157"/>
    </row>
    <row r="18" spans="1:28" s="8" customFormat="1" ht="5.0999999999999996" customHeight="1" x14ac:dyDescent="0.25">
      <c r="A18" s="15"/>
      <c r="B18" s="129"/>
      <c r="C18" s="160"/>
      <c r="D18" s="50"/>
      <c r="E18" s="50"/>
      <c r="F18" s="50"/>
      <c r="G18" s="50"/>
      <c r="H18" s="50"/>
      <c r="I18" s="50"/>
      <c r="J18" s="22"/>
      <c r="K18" s="110"/>
      <c r="L18" s="78"/>
      <c r="N18" s="53"/>
      <c r="Q18" s="59"/>
    </row>
    <row r="19" spans="1:28" s="8" customFormat="1" ht="21.75" customHeight="1" x14ac:dyDescent="0.25">
      <c r="A19" s="15"/>
      <c r="B19" s="27" t="s">
        <v>98</v>
      </c>
      <c r="C19" s="54" t="s">
        <v>71</v>
      </c>
      <c r="D19" s="50"/>
      <c r="E19" s="50"/>
      <c r="F19" s="50"/>
      <c r="G19" s="50"/>
      <c r="H19" s="50"/>
      <c r="I19" s="50"/>
      <c r="J19" s="22"/>
      <c r="K19" s="110"/>
      <c r="L19" s="78"/>
    </row>
    <row r="20" spans="1:28" s="8" customFormat="1" ht="5.0999999999999996" customHeight="1" x14ac:dyDescent="0.25">
      <c r="A20" s="15"/>
      <c r="B20" s="129"/>
      <c r="C20" s="160"/>
      <c r="D20" s="50"/>
      <c r="E20" s="50"/>
      <c r="F20" s="50"/>
      <c r="G20" s="50"/>
      <c r="H20" s="50"/>
      <c r="I20" s="50"/>
      <c r="J20" s="22"/>
      <c r="K20" s="110"/>
      <c r="L20" s="78"/>
      <c r="N20" s="163" t="s">
        <v>71</v>
      </c>
      <c r="Q20" s="86"/>
    </row>
    <row r="21" spans="1:28" s="5" customFormat="1" ht="18" customHeight="1" x14ac:dyDescent="0.25">
      <c r="A21" s="130"/>
      <c r="B21" s="65" t="s">
        <v>62</v>
      </c>
      <c r="C21" s="65"/>
      <c r="D21" s="66">
        <f>1/3</f>
        <v>0.33333333333333331</v>
      </c>
      <c r="E21" s="67">
        <f>2/3</f>
        <v>0.66666666666666663</v>
      </c>
      <c r="F21" s="68">
        <v>1</v>
      </c>
      <c r="G21" s="67">
        <f>4/3</f>
        <v>1.3333333333333333</v>
      </c>
      <c r="H21" s="67">
        <f>5/3</f>
        <v>1.6666666666666667</v>
      </c>
      <c r="I21" s="68">
        <v>2</v>
      </c>
      <c r="J21" s="63"/>
      <c r="K21" s="124" t="s">
        <v>63</v>
      </c>
      <c r="L21" s="158"/>
      <c r="N21" s="12" t="s">
        <v>100</v>
      </c>
      <c r="Q21" s="22"/>
    </row>
    <row r="22" spans="1:28" s="7" customFormat="1" ht="64.5" customHeight="1" x14ac:dyDescent="0.2">
      <c r="A22" s="131"/>
      <c r="B22" s="168" t="s">
        <v>101</v>
      </c>
      <c r="C22" s="169" t="s">
        <v>106</v>
      </c>
      <c r="D22" s="170" t="s">
        <v>4</v>
      </c>
      <c r="E22" s="46" t="s">
        <v>107</v>
      </c>
      <c r="F22" s="170" t="s">
        <v>4</v>
      </c>
      <c r="G22" s="46" t="s">
        <v>108</v>
      </c>
      <c r="H22" s="46" t="s">
        <v>109</v>
      </c>
      <c r="I22" s="60" t="s">
        <v>110</v>
      </c>
      <c r="J22" s="38"/>
      <c r="K22" s="179"/>
      <c r="L22" s="159"/>
      <c r="N22" s="12" t="s">
        <v>102</v>
      </c>
    </row>
    <row r="23" spans="1:28" s="7" customFormat="1" ht="14.1" customHeight="1" x14ac:dyDescent="0.2">
      <c r="A23" s="131"/>
      <c r="B23" s="168"/>
      <c r="C23" s="169"/>
      <c r="D23" s="170"/>
      <c r="E23" s="55"/>
      <c r="F23" s="170"/>
      <c r="G23" s="55"/>
      <c r="H23" s="55"/>
      <c r="I23" s="55"/>
      <c r="J23" s="38"/>
      <c r="K23" s="179"/>
      <c r="L23" s="159"/>
      <c r="N23" s="12" t="s">
        <v>103</v>
      </c>
    </row>
    <row r="24" spans="1:28" s="7" customFormat="1" ht="69" customHeight="1" x14ac:dyDescent="0.2">
      <c r="A24" s="131"/>
      <c r="B24" s="181" t="s">
        <v>99</v>
      </c>
      <c r="C24" s="182" t="s">
        <v>111</v>
      </c>
      <c r="D24" s="183"/>
      <c r="E24" s="184"/>
      <c r="F24" s="183"/>
      <c r="G24" s="61" t="s">
        <v>112</v>
      </c>
      <c r="H24" s="61" t="s">
        <v>113</v>
      </c>
      <c r="I24" s="61" t="s">
        <v>114</v>
      </c>
      <c r="J24" s="38"/>
      <c r="K24" s="179"/>
      <c r="L24" s="159"/>
      <c r="M24" s="52"/>
      <c r="O24" s="52"/>
      <c r="AB24" s="7" t="s">
        <v>57</v>
      </c>
    </row>
    <row r="25" spans="1:28" s="7" customFormat="1" ht="14.1" customHeight="1" x14ac:dyDescent="0.2">
      <c r="A25" s="131"/>
      <c r="B25" s="181"/>
      <c r="C25" s="182"/>
      <c r="D25" s="183"/>
      <c r="E25" s="184"/>
      <c r="F25" s="183"/>
      <c r="G25" s="55"/>
      <c r="H25" s="55"/>
      <c r="I25" s="55"/>
      <c r="J25" s="38"/>
      <c r="K25" s="179"/>
      <c r="L25" s="159"/>
    </row>
    <row r="26" spans="1:28" s="7" customFormat="1" ht="20.25" customHeight="1" x14ac:dyDescent="0.2">
      <c r="A26" s="131"/>
      <c r="B26" s="176" t="s">
        <v>104</v>
      </c>
      <c r="C26" s="169" t="s">
        <v>115</v>
      </c>
      <c r="D26" s="69" t="s">
        <v>53</v>
      </c>
      <c r="E26" s="69" t="s">
        <v>0</v>
      </c>
      <c r="F26" s="70" t="s">
        <v>1</v>
      </c>
      <c r="G26" s="71" t="s">
        <v>7</v>
      </c>
      <c r="H26" s="72" t="s">
        <v>6</v>
      </c>
      <c r="I26" s="180" t="s">
        <v>5</v>
      </c>
      <c r="J26" s="38"/>
      <c r="K26" s="179"/>
      <c r="L26" s="159"/>
    </row>
    <row r="27" spans="1:28" s="7" customFormat="1" ht="20.25" customHeight="1" x14ac:dyDescent="0.2">
      <c r="A27" s="131"/>
      <c r="B27" s="176"/>
      <c r="C27" s="169"/>
      <c r="D27" s="73"/>
      <c r="E27" s="73" t="s">
        <v>3</v>
      </c>
      <c r="F27" s="74" t="s">
        <v>11</v>
      </c>
      <c r="G27" s="75" t="s">
        <v>10</v>
      </c>
      <c r="H27" s="76" t="s">
        <v>9</v>
      </c>
      <c r="I27" s="180"/>
      <c r="J27" s="38"/>
      <c r="K27" s="179"/>
      <c r="L27" s="159"/>
    </row>
    <row r="28" spans="1:28" s="7" customFormat="1" ht="14.1" customHeight="1" x14ac:dyDescent="0.2">
      <c r="A28" s="131"/>
      <c r="B28" s="176"/>
      <c r="C28" s="169"/>
      <c r="D28" s="55"/>
      <c r="E28" s="55"/>
      <c r="F28" s="55"/>
      <c r="G28" s="55"/>
      <c r="H28" s="55"/>
      <c r="I28" s="55"/>
      <c r="J28" s="64"/>
      <c r="K28" s="179"/>
      <c r="L28" s="159"/>
    </row>
    <row r="29" spans="1:28" s="7" customFormat="1" ht="14.1" customHeight="1" x14ac:dyDescent="0.2">
      <c r="A29" s="131"/>
      <c r="B29" s="48"/>
      <c r="C29" s="49"/>
      <c r="D29" s="49"/>
      <c r="E29" s="49"/>
      <c r="F29" s="49"/>
      <c r="G29" s="49"/>
      <c r="H29" s="49"/>
      <c r="I29" s="49"/>
      <c r="J29" s="38"/>
      <c r="K29" s="39"/>
      <c r="L29" s="126"/>
    </row>
    <row r="30" spans="1:28" s="7" customFormat="1" ht="16.5" customHeight="1" x14ac:dyDescent="0.2">
      <c r="B30" s="118" t="s">
        <v>105</v>
      </c>
      <c r="C30" s="118"/>
      <c r="D30" s="118"/>
      <c r="E30" s="118"/>
      <c r="F30" s="118"/>
      <c r="G30" s="118"/>
      <c r="H30" s="118"/>
      <c r="I30" s="119" t="str">
        <f>ROUND(IF(NOT(ISBLANK(D28)),D21,IF(OR(NOT(ISBLANK(E28)),NOT(ISBLANK(E23))),E21,IF(NOT(ISBLANK(F28)),F21,IF(OR(NOT(ISBLANK(G28)),NOT(ISBLANK(G25)),NOT(ISBLANK(G23))),G21,IF(OR(NOT(ISBLANK(H28)),NOT(ISBLANK(H25)),NOT(ISBLANK(H23))),H21,IF(OR(NOT(ISBLANK(I28)),NOT(ISBLANK(I25)),NOT(ISBLANK(I23))),I21,0)))))),2)&amp;IF(IF(NOT(ISBLANK(D28)),D21,IF(OR(NOT(ISBLANK(E28)),NOT(ISBLANK(E23))),E21,IF(NOT(ISBLANK(F28)),F21,IF(OR(NOT(ISBLANK(G28)),NOT(ISBLANK(G25)),NOT(ISBLANK(G23))),G21,IF(OR(NOT(ISBLANK(H28)),NOT(ISBLANK(H25)),NOT(ISBLANK(H23))),H21,IF(OR(NOT(ISBLANK(I28)),NOT(ISBLANK(I25)),NOT(ISBLANK(I23))),I21,0))))))=1," punto"," punti")</f>
        <v>0 punti</v>
      </c>
      <c r="L30" s="127"/>
    </row>
    <row r="31" spans="1:28" s="7" customFormat="1" ht="9.6" customHeight="1" thickBot="1" x14ac:dyDescent="0.25">
      <c r="A31" s="132"/>
      <c r="B31" s="120"/>
      <c r="C31" s="120"/>
      <c r="D31" s="120"/>
      <c r="E31" s="120"/>
      <c r="F31" s="120"/>
      <c r="G31" s="120"/>
      <c r="H31" s="120"/>
      <c r="I31" s="121"/>
      <c r="J31" s="122"/>
      <c r="K31" s="122"/>
      <c r="L31" s="123"/>
    </row>
    <row r="32" spans="1:28" s="7" customFormat="1" ht="14.1" customHeight="1" x14ac:dyDescent="0.2">
      <c r="B32" s="48"/>
      <c r="C32" s="48"/>
      <c r="D32" s="48"/>
      <c r="E32" s="48"/>
      <c r="F32" s="48"/>
      <c r="G32" s="48"/>
      <c r="H32" s="48"/>
      <c r="I32" s="48"/>
      <c r="J32" s="38"/>
      <c r="K32" s="39"/>
      <c r="L32" s="39"/>
    </row>
    <row r="33" spans="1:17" s="7" customFormat="1" ht="14.1" customHeight="1" thickBot="1" x14ac:dyDescent="0.25">
      <c r="B33" s="48"/>
      <c r="C33" s="48"/>
      <c r="D33" s="48"/>
      <c r="E33" s="48"/>
      <c r="F33" s="48"/>
      <c r="G33" s="48"/>
      <c r="H33" s="48"/>
      <c r="I33" s="48"/>
      <c r="J33" s="38"/>
      <c r="K33" s="39"/>
      <c r="L33" s="39"/>
    </row>
    <row r="34" spans="1:17" s="8" customFormat="1" ht="21.75" customHeight="1" x14ac:dyDescent="0.25">
      <c r="A34" s="93" t="s">
        <v>93</v>
      </c>
      <c r="B34" s="77"/>
      <c r="C34" s="77"/>
      <c r="D34" s="77"/>
      <c r="E34" s="77"/>
      <c r="F34" s="77"/>
      <c r="G34" s="77"/>
      <c r="H34" s="77"/>
      <c r="I34" s="77"/>
      <c r="J34" s="77"/>
      <c r="K34" s="157" t="s">
        <v>96</v>
      </c>
    </row>
    <row r="35" spans="1:17" s="8" customFormat="1" ht="5.0999999999999996" customHeight="1" x14ac:dyDescent="0.25">
      <c r="A35" s="15"/>
      <c r="B35" s="129"/>
      <c r="C35" s="50"/>
      <c r="D35" s="50"/>
      <c r="E35" s="50"/>
      <c r="F35" s="50"/>
      <c r="G35" s="50"/>
      <c r="H35" s="50"/>
      <c r="I35" s="50"/>
      <c r="J35" s="22"/>
      <c r="K35" s="110"/>
      <c r="L35" s="78"/>
      <c r="N35" s="53"/>
      <c r="Q35" s="59"/>
    </row>
    <row r="36" spans="1:17" s="5" customFormat="1" ht="18" customHeight="1" x14ac:dyDescent="0.25">
      <c r="A36" s="130"/>
      <c r="B36" s="171" t="s">
        <v>62</v>
      </c>
      <c r="C36" s="171"/>
      <c r="D36" s="82">
        <v>0.25</v>
      </c>
      <c r="E36" s="83">
        <v>0.5</v>
      </c>
      <c r="F36" s="83">
        <v>0.75</v>
      </c>
      <c r="G36" s="83">
        <v>1</v>
      </c>
      <c r="H36" s="84">
        <v>1.25</v>
      </c>
      <c r="I36" s="85">
        <v>1.5</v>
      </c>
      <c r="J36" s="22"/>
      <c r="K36" s="124" t="s">
        <v>63</v>
      </c>
      <c r="L36" s="158"/>
    </row>
    <row r="37" spans="1:17" s="9" customFormat="1" ht="161.25" customHeight="1" x14ac:dyDescent="0.2">
      <c r="A37" s="136"/>
      <c r="B37" s="172" t="s">
        <v>116</v>
      </c>
      <c r="C37" s="172"/>
      <c r="D37" s="170" t="s">
        <v>4</v>
      </c>
      <c r="E37" s="62" t="s">
        <v>117</v>
      </c>
      <c r="F37" s="62" t="s">
        <v>118</v>
      </c>
      <c r="G37" s="88" t="s">
        <v>119</v>
      </c>
      <c r="H37" s="162" t="s">
        <v>120</v>
      </c>
      <c r="I37" s="61" t="s">
        <v>121</v>
      </c>
      <c r="J37" s="79"/>
      <c r="K37" s="179"/>
      <c r="L37" s="159"/>
      <c r="M37" s="51"/>
      <c r="N37" s="7"/>
      <c r="O37" s="51"/>
    </row>
    <row r="38" spans="1:17" s="8" customFormat="1" ht="14.1" customHeight="1" x14ac:dyDescent="0.25">
      <c r="A38" s="15"/>
      <c r="B38" s="172"/>
      <c r="C38" s="172"/>
      <c r="D38" s="170"/>
      <c r="E38" s="55"/>
      <c r="F38" s="55"/>
      <c r="G38" s="55"/>
      <c r="H38" s="55"/>
      <c r="I38" s="55"/>
      <c r="J38" s="87"/>
      <c r="K38" s="179"/>
      <c r="L38" s="159"/>
      <c r="M38" s="8" t="s">
        <v>56</v>
      </c>
    </row>
    <row r="39" spans="1:17" s="7" customFormat="1" ht="15" x14ac:dyDescent="0.2">
      <c r="A39" s="131"/>
      <c r="B39" s="48"/>
      <c r="C39" s="49"/>
      <c r="D39" s="49"/>
      <c r="E39" s="49"/>
      <c r="F39" s="49"/>
      <c r="G39" s="49"/>
      <c r="H39" s="49"/>
      <c r="I39" s="49"/>
      <c r="J39" s="38"/>
      <c r="K39" s="39"/>
      <c r="L39" s="126"/>
    </row>
    <row r="40" spans="1:17" s="7" customFormat="1" ht="15" x14ac:dyDescent="0.2">
      <c r="A40" s="131"/>
      <c r="B40" s="118" t="s">
        <v>105</v>
      </c>
      <c r="C40" s="134"/>
      <c r="D40" s="134"/>
      <c r="E40" s="135"/>
      <c r="F40" s="135"/>
      <c r="G40" s="135"/>
      <c r="H40" s="135"/>
      <c r="I40" s="119" t="str">
        <f>IF(NOT(ISBLANK(E38)),E36,IF(NOT(ISBLANK(F38)),F36,IF(NOT(ISBLANK(G38)),G36,IF(NOT(ISBLANK(H38)),H36,IF(NOT(ISBLANK(I38)),I36,0)))))&amp;IF(IF(NOT(ISBLANK(E38)),E36,IF(NOT(ISBLANK(F38)),F36,IF(NOT(ISBLANK(G38)),G36,IF(NOT(ISBLANK(H38)),H36,IF(NOT(ISBLANK(I38)),I36,0)))))=1," punto"," punti")</f>
        <v>0 punti</v>
      </c>
      <c r="L40" s="127"/>
    </row>
    <row r="41" spans="1:17" s="7" customFormat="1" ht="9.6" customHeight="1" thickBot="1" x14ac:dyDescent="0.25">
      <c r="A41" s="132"/>
      <c r="B41" s="120"/>
      <c r="C41" s="120"/>
      <c r="D41" s="120"/>
      <c r="E41" s="120"/>
      <c r="F41" s="120"/>
      <c r="G41" s="120"/>
      <c r="H41" s="120"/>
      <c r="I41" s="121"/>
      <c r="J41" s="122"/>
      <c r="K41" s="122"/>
      <c r="L41" s="123"/>
    </row>
    <row r="42" spans="1:17" s="7" customFormat="1" ht="15" x14ac:dyDescent="0.2">
      <c r="B42" s="48"/>
      <c r="C42" s="48"/>
      <c r="D42" s="48"/>
      <c r="E42" s="48"/>
      <c r="F42" s="48"/>
      <c r="G42" s="48"/>
      <c r="H42" s="48"/>
      <c r="I42" s="48"/>
      <c r="J42" s="38"/>
      <c r="K42" s="39"/>
      <c r="L42" s="39"/>
    </row>
    <row r="43" spans="1:17" s="7" customFormat="1" thickBot="1" x14ac:dyDescent="0.25">
      <c r="B43" s="48"/>
      <c r="C43" s="48"/>
      <c r="D43" s="48"/>
      <c r="E43" s="48"/>
      <c r="F43" s="48"/>
      <c r="G43" s="48"/>
      <c r="H43" s="48"/>
      <c r="I43" s="48"/>
      <c r="J43" s="38"/>
      <c r="K43" s="39"/>
      <c r="L43" s="39"/>
    </row>
    <row r="44" spans="1:17" s="8" customFormat="1" ht="21.75" customHeight="1" x14ac:dyDescent="0.25">
      <c r="A44" s="93" t="s">
        <v>94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157" t="s">
        <v>96</v>
      </c>
    </row>
    <row r="45" spans="1:17" s="8" customFormat="1" ht="5.0999999999999996" customHeight="1" x14ac:dyDescent="0.25">
      <c r="A45" s="15"/>
      <c r="B45" s="129"/>
      <c r="C45" s="50"/>
      <c r="D45" s="50"/>
      <c r="E45" s="50"/>
      <c r="F45" s="50"/>
      <c r="G45" s="50"/>
      <c r="H45" s="50"/>
      <c r="I45" s="50"/>
      <c r="J45" s="22"/>
      <c r="K45" s="110"/>
      <c r="L45" s="78"/>
      <c r="N45" s="53"/>
      <c r="Q45" s="59"/>
    </row>
    <row r="46" spans="1:17" s="5" customFormat="1" ht="18" customHeight="1" x14ac:dyDescent="0.25">
      <c r="A46" s="130"/>
      <c r="B46" s="171" t="s">
        <v>62</v>
      </c>
      <c r="C46" s="171"/>
      <c r="D46" s="82">
        <v>0</v>
      </c>
      <c r="E46" s="83">
        <v>0.25</v>
      </c>
      <c r="F46" s="83">
        <v>0.75</v>
      </c>
      <c r="G46" s="83">
        <v>1</v>
      </c>
      <c r="H46" s="84">
        <v>1.25</v>
      </c>
      <c r="I46" s="85">
        <v>1.5</v>
      </c>
      <c r="J46" s="22"/>
      <c r="K46" s="124" t="s">
        <v>63</v>
      </c>
      <c r="L46" s="158"/>
      <c r="M46" s="51"/>
      <c r="N46" s="51"/>
      <c r="O46" s="51"/>
      <c r="P46" s="51"/>
    </row>
    <row r="47" spans="1:17" s="8" customFormat="1" ht="71.25" customHeight="1" x14ac:dyDescent="0.25">
      <c r="A47" s="15"/>
      <c r="B47" s="172" t="s">
        <v>122</v>
      </c>
      <c r="C47" s="172"/>
      <c r="D47" s="61" t="s">
        <v>123</v>
      </c>
      <c r="E47" s="61" t="s">
        <v>124</v>
      </c>
      <c r="F47" s="61" t="s">
        <v>125</v>
      </c>
      <c r="G47" s="61" t="s">
        <v>126</v>
      </c>
      <c r="H47" s="61" t="s">
        <v>127</v>
      </c>
      <c r="I47" s="61" t="s">
        <v>128</v>
      </c>
      <c r="J47" s="22"/>
      <c r="K47" s="179"/>
      <c r="L47" s="159"/>
    </row>
    <row r="48" spans="1:17" s="7" customFormat="1" ht="14.1" customHeight="1" x14ac:dyDescent="0.2">
      <c r="A48" s="131"/>
      <c r="B48" s="172"/>
      <c r="C48" s="172"/>
      <c r="D48" s="55"/>
      <c r="E48" s="55"/>
      <c r="F48" s="55"/>
      <c r="G48" s="55"/>
      <c r="H48" s="55"/>
      <c r="I48" s="55"/>
      <c r="J48" s="38"/>
      <c r="K48" s="179"/>
      <c r="L48" s="159"/>
    </row>
    <row r="49" spans="1:19" s="4" customFormat="1" ht="10.5" customHeight="1" x14ac:dyDescent="0.25">
      <c r="A49" s="137"/>
      <c r="B49" s="41"/>
      <c r="C49" s="13"/>
      <c r="D49" s="38"/>
      <c r="E49" s="38"/>
      <c r="F49" s="38"/>
      <c r="G49" s="38"/>
      <c r="H49" s="38"/>
      <c r="I49" s="38"/>
      <c r="J49" s="38"/>
      <c r="K49" s="39"/>
      <c r="L49" s="126"/>
    </row>
    <row r="50" spans="1:19" s="7" customFormat="1" ht="15" x14ac:dyDescent="0.2">
      <c r="A50" s="131"/>
      <c r="B50" s="118" t="s">
        <v>105</v>
      </c>
      <c r="C50" s="134"/>
      <c r="D50" s="134"/>
      <c r="E50" s="135"/>
      <c r="F50" s="135"/>
      <c r="G50" s="135"/>
      <c r="H50" s="135"/>
      <c r="I50" s="119" t="str">
        <f>IF(NOT(ISBLANK(D48)),D46,IF(NOT(ISBLANK(E48)),E46,IF(NOT(ISBLANK(F48)),F46,IF(NOT(ISBLANK(G48)),G46,IF(NOT(ISBLANK(H48)),H46,IF(NOT(ISBLANK(I48)),I46,0))))))&amp;IF(IF(NOT(ISBLANK(D48)),D46,IF(NOT(ISBLANK(E48)),E46,IF(NOT(ISBLANK(F48)),F46,IF(NOT(ISBLANK(G48)),G46,IF(NOT(ISBLANK(H48)),H46,IF(NOT(ISBLANK(I48)),I46,0))))))=1," punti"," punti")</f>
        <v>0 punti</v>
      </c>
      <c r="L50" s="127"/>
    </row>
    <row r="51" spans="1:19" s="7" customFormat="1" ht="9.6" customHeight="1" thickBot="1" x14ac:dyDescent="0.25">
      <c r="A51" s="132"/>
      <c r="B51" s="120"/>
      <c r="C51" s="120"/>
      <c r="D51" s="120"/>
      <c r="E51" s="120"/>
      <c r="F51" s="120"/>
      <c r="G51" s="120"/>
      <c r="H51" s="120"/>
      <c r="I51" s="121"/>
      <c r="J51" s="122"/>
      <c r="K51" s="122"/>
      <c r="L51" s="123"/>
    </row>
    <row r="52" spans="1:19" s="7" customFormat="1" ht="15" x14ac:dyDescent="0.2">
      <c r="B52" s="48"/>
      <c r="C52" s="48"/>
      <c r="D52" s="48"/>
      <c r="E52" s="48"/>
      <c r="F52" s="48"/>
      <c r="G52" s="48"/>
      <c r="H52" s="48"/>
      <c r="I52" s="48"/>
      <c r="J52" s="38"/>
      <c r="K52" s="39"/>
      <c r="L52" s="39"/>
    </row>
    <row r="53" spans="1:19" s="7" customFormat="1" thickBot="1" x14ac:dyDescent="0.25">
      <c r="B53" s="48"/>
      <c r="C53" s="48"/>
      <c r="D53" s="48"/>
      <c r="E53" s="48"/>
      <c r="F53" s="48"/>
      <c r="G53" s="48"/>
      <c r="H53" s="48"/>
      <c r="I53" s="48"/>
      <c r="J53" s="38"/>
      <c r="K53" s="39"/>
      <c r="L53" s="39"/>
    </row>
    <row r="54" spans="1:19" s="8" customFormat="1" ht="21.6" customHeight="1" x14ac:dyDescent="0.25">
      <c r="A54" s="93" t="s">
        <v>60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157" t="s">
        <v>61</v>
      </c>
    </row>
    <row r="55" spans="1:19" s="8" customFormat="1" ht="5.0999999999999996" customHeight="1" x14ac:dyDescent="0.25">
      <c r="A55" s="15"/>
      <c r="B55" s="129"/>
      <c r="C55" s="50"/>
      <c r="D55" s="50"/>
      <c r="E55" s="50"/>
      <c r="F55" s="50"/>
      <c r="G55" s="50"/>
      <c r="H55" s="50"/>
      <c r="I55" s="50"/>
      <c r="J55" s="22"/>
      <c r="K55" s="110"/>
      <c r="L55" s="78"/>
      <c r="N55" s="53"/>
      <c r="Q55" s="59"/>
    </row>
    <row r="56" spans="1:19" s="5" customFormat="1" ht="18" customHeight="1" x14ac:dyDescent="0.25">
      <c r="A56" s="130"/>
      <c r="B56" s="171" t="s">
        <v>62</v>
      </c>
      <c r="C56" s="171"/>
      <c r="D56" s="85">
        <v>0</v>
      </c>
      <c r="E56" s="83">
        <v>0.2</v>
      </c>
      <c r="F56" s="83">
        <v>0.4</v>
      </c>
      <c r="G56" s="83">
        <v>0.6</v>
      </c>
      <c r="H56" s="83">
        <v>0.8</v>
      </c>
      <c r="I56" s="85">
        <v>1</v>
      </c>
      <c r="J56" s="22"/>
      <c r="K56" s="107" t="s">
        <v>63</v>
      </c>
      <c r="L56" s="138"/>
    </row>
    <row r="57" spans="1:19" s="8" customFormat="1" ht="26.65" customHeight="1" x14ac:dyDescent="0.25">
      <c r="A57" s="15"/>
      <c r="B57" s="176" t="s">
        <v>64</v>
      </c>
      <c r="C57" s="169" t="s">
        <v>65</v>
      </c>
      <c r="D57" s="173" t="s">
        <v>21</v>
      </c>
      <c r="E57" s="173" t="s">
        <v>20</v>
      </c>
      <c r="F57" s="173" t="s">
        <v>19</v>
      </c>
      <c r="G57" s="173" t="s">
        <v>18</v>
      </c>
      <c r="H57" s="173" t="s">
        <v>17</v>
      </c>
      <c r="I57" s="173" t="s">
        <v>16</v>
      </c>
      <c r="J57" s="22"/>
      <c r="K57" s="179"/>
      <c r="L57" s="159"/>
      <c r="M57" s="51"/>
      <c r="N57" s="51"/>
      <c r="O57" s="51"/>
      <c r="P57" s="8">
        <v>1</v>
      </c>
      <c r="Q57" s="8">
        <v>2</v>
      </c>
      <c r="R57" s="8">
        <v>3</v>
      </c>
      <c r="S57" s="8">
        <v>4</v>
      </c>
    </row>
    <row r="58" spans="1:19" s="8" customFormat="1" ht="18.600000000000001" customHeight="1" x14ac:dyDescent="0.25">
      <c r="A58" s="15"/>
      <c r="B58" s="176"/>
      <c r="C58" s="169"/>
      <c r="D58" s="173"/>
      <c r="E58" s="173"/>
      <c r="F58" s="173"/>
      <c r="G58" s="173"/>
      <c r="H58" s="173"/>
      <c r="I58" s="173"/>
      <c r="J58" s="22"/>
      <c r="K58" s="179"/>
      <c r="L58" s="159"/>
      <c r="N58" s="53" t="s">
        <v>71</v>
      </c>
      <c r="O58" s="53" t="s">
        <v>71</v>
      </c>
      <c r="P58" s="53" t="s">
        <v>71</v>
      </c>
      <c r="Q58" s="53" t="s">
        <v>71</v>
      </c>
      <c r="R58" s="53" t="s">
        <v>71</v>
      </c>
      <c r="S58" s="53" t="s">
        <v>71</v>
      </c>
    </row>
    <row r="59" spans="1:19" s="8" customFormat="1" ht="20.100000000000001" customHeight="1" x14ac:dyDescent="0.25">
      <c r="A59" s="15"/>
      <c r="B59" s="102">
        <v>1</v>
      </c>
      <c r="C59" s="174" t="s">
        <v>66</v>
      </c>
      <c r="D59" s="174"/>
      <c r="E59" s="175" t="s">
        <v>71</v>
      </c>
      <c r="F59" s="175"/>
      <c r="G59" s="175"/>
      <c r="H59" s="175"/>
      <c r="I59" s="89">
        <f>IF(E59=$P$59,2,IF(E59=$P$60,1,IF(E59=P61,0,0)))</f>
        <v>0</v>
      </c>
      <c r="J59" s="22"/>
      <c r="K59" s="179"/>
      <c r="L59" s="159"/>
      <c r="N59" s="12" t="s">
        <v>72</v>
      </c>
      <c r="O59" s="12" t="s">
        <v>72</v>
      </c>
      <c r="P59" s="12" t="s">
        <v>76</v>
      </c>
      <c r="Q59" s="12" t="s">
        <v>78</v>
      </c>
      <c r="R59" s="12" t="s">
        <v>82</v>
      </c>
      <c r="S59" s="12" t="s">
        <v>86</v>
      </c>
    </row>
    <row r="60" spans="1:19" s="8" customFormat="1" ht="42" customHeight="1" x14ac:dyDescent="0.25">
      <c r="A60" s="15"/>
      <c r="B60" s="102">
        <v>2</v>
      </c>
      <c r="C60" s="190" t="s">
        <v>178</v>
      </c>
      <c r="D60" s="190"/>
      <c r="E60" s="175" t="s">
        <v>71</v>
      </c>
      <c r="F60" s="175"/>
      <c r="G60" s="175"/>
      <c r="H60" s="175"/>
      <c r="I60" s="89">
        <f>IF(E60=$Q$59,3,IF(E60=$Q$60,2,IF(E60=$Q$61,1,0)))</f>
        <v>0</v>
      </c>
      <c r="J60" s="22"/>
      <c r="K60" s="179"/>
      <c r="L60" s="159"/>
      <c r="N60" s="12" t="s">
        <v>73</v>
      </c>
      <c r="O60" s="12" t="s">
        <v>74</v>
      </c>
      <c r="P60" s="12" t="s">
        <v>77</v>
      </c>
      <c r="Q60" s="12" t="s">
        <v>79</v>
      </c>
      <c r="R60" s="12" t="s">
        <v>83</v>
      </c>
      <c r="S60" s="12" t="s">
        <v>87</v>
      </c>
    </row>
    <row r="61" spans="1:19" s="8" customFormat="1" ht="60" customHeight="1" x14ac:dyDescent="0.25">
      <c r="A61" s="15"/>
      <c r="B61" s="102">
        <v>3</v>
      </c>
      <c r="C61" s="174" t="s">
        <v>67</v>
      </c>
      <c r="D61" s="174"/>
      <c r="E61" s="175" t="s">
        <v>71</v>
      </c>
      <c r="F61" s="175"/>
      <c r="G61" s="175"/>
      <c r="H61" s="175"/>
      <c r="I61" s="61">
        <f>IF(E61=$R$59,5,IF(E61=$R$60,4,IF(E61=$R$61,3,IF(E61=$R$62,2,IF(E61=$R$63,1,0)))))</f>
        <v>0</v>
      </c>
      <c r="J61" s="22"/>
      <c r="K61" s="179"/>
      <c r="L61" s="159"/>
      <c r="O61" s="12" t="s">
        <v>73</v>
      </c>
      <c r="P61" s="12" t="s">
        <v>75</v>
      </c>
      <c r="Q61" s="12" t="s">
        <v>80</v>
      </c>
      <c r="R61" s="12" t="s">
        <v>84</v>
      </c>
      <c r="S61" s="12" t="s">
        <v>88</v>
      </c>
    </row>
    <row r="62" spans="1:19" s="8" customFormat="1" ht="42" customHeight="1" x14ac:dyDescent="0.25">
      <c r="A62" s="15"/>
      <c r="B62" s="103">
        <v>4</v>
      </c>
      <c r="C62" s="191" t="s">
        <v>177</v>
      </c>
      <c r="D62" s="191"/>
      <c r="E62" s="175" t="s">
        <v>71</v>
      </c>
      <c r="F62" s="175"/>
      <c r="G62" s="175"/>
      <c r="H62" s="175"/>
      <c r="I62" s="89">
        <f>IF(E62=$S$59,5,IF(E62=$S$60,4,IF(E62=$S$61,3,IF(E62=$S$62,2,IF(E62=$S$63,1,0)))))</f>
        <v>0</v>
      </c>
      <c r="J62" s="22"/>
      <c r="K62" s="179"/>
      <c r="L62" s="159"/>
      <c r="Q62" s="12" t="s">
        <v>81</v>
      </c>
      <c r="R62" s="12" t="s">
        <v>85</v>
      </c>
      <c r="S62" s="12" t="s">
        <v>89</v>
      </c>
    </row>
    <row r="63" spans="1:19" s="8" customFormat="1" ht="5.0999999999999996" customHeight="1" x14ac:dyDescent="0.2">
      <c r="A63" s="15"/>
      <c r="B63" s="48"/>
      <c r="C63" s="49"/>
      <c r="D63" s="49"/>
      <c r="E63" s="49"/>
      <c r="F63" s="49"/>
      <c r="G63" s="49"/>
      <c r="H63" s="7"/>
      <c r="I63" s="7"/>
      <c r="J63" s="38"/>
      <c r="K63" s="39"/>
      <c r="L63" s="126"/>
      <c r="R63" s="12" t="s">
        <v>81</v>
      </c>
      <c r="S63" s="12" t="s">
        <v>81</v>
      </c>
    </row>
    <row r="64" spans="1:19" s="7" customFormat="1" ht="15" x14ac:dyDescent="0.2">
      <c r="A64" s="131"/>
      <c r="B64" s="24"/>
      <c r="C64" s="29"/>
      <c r="D64" s="28"/>
      <c r="E64" s="28"/>
      <c r="F64" s="28"/>
      <c r="G64" s="28"/>
      <c r="H64" s="80" t="s">
        <v>69</v>
      </c>
      <c r="I64" s="81">
        <f>SUM(I59:I62)</f>
        <v>0</v>
      </c>
      <c r="J64" s="22"/>
      <c r="K64" s="45"/>
      <c r="L64" s="139"/>
    </row>
    <row r="65" spans="1:12" s="7" customFormat="1" ht="15" x14ac:dyDescent="0.2">
      <c r="A65" s="131"/>
      <c r="B65" s="48"/>
      <c r="C65" s="49"/>
      <c r="D65" s="49"/>
      <c r="E65" s="49"/>
      <c r="F65" s="49"/>
      <c r="G65" s="49"/>
      <c r="J65" s="38"/>
      <c r="K65" s="39"/>
      <c r="L65" s="126"/>
    </row>
    <row r="66" spans="1:12" s="7" customFormat="1" ht="14.1" customHeight="1" x14ac:dyDescent="0.2">
      <c r="A66" s="131"/>
      <c r="C66" s="164" t="s">
        <v>68</v>
      </c>
      <c r="D66" s="164"/>
      <c r="E66" s="164"/>
      <c r="F66" s="164"/>
      <c r="H66" s="165" t="s">
        <v>71</v>
      </c>
      <c r="I66" s="166"/>
      <c r="J66" s="38"/>
      <c r="K66" s="39"/>
      <c r="L66" s="126"/>
    </row>
    <row r="67" spans="1:12" s="7" customFormat="1" ht="15" x14ac:dyDescent="0.2">
      <c r="A67" s="131"/>
      <c r="B67" s="48"/>
      <c r="C67" s="49"/>
      <c r="D67" s="49"/>
      <c r="E67" s="49"/>
      <c r="F67" s="49"/>
      <c r="G67" s="49"/>
      <c r="J67" s="38"/>
      <c r="K67" s="39"/>
      <c r="L67" s="126"/>
    </row>
    <row r="68" spans="1:12" s="7" customFormat="1" ht="15" x14ac:dyDescent="0.2">
      <c r="A68" s="131"/>
      <c r="B68" s="118" t="s">
        <v>105</v>
      </c>
      <c r="C68" s="134"/>
      <c r="D68" s="134"/>
      <c r="E68" s="135"/>
      <c r="F68" s="135"/>
      <c r="G68" s="135"/>
      <c r="H68" s="135"/>
      <c r="I68" s="119" t="str">
        <f>IF(AND(I64&gt;=0,I64&lt;=5),D56,IF(AND(I64&gt;=6,I64&lt;=7),E56,IF(AND(I64&gt;=8,I64&lt;=9),F56,IF(AND(I64&gt;=10,I64&lt;=11),G56,IF(AND(I64&gt;=12,I64&lt;=13),H56,I56)))))+IF($H$66=$N$59,1,0)&amp;IF((IF(AND(I64&gt;=0,I64&lt;=5),D56,IF(AND(I64&gt;=6,I64&lt;=7),E56,IF(AND(I64&gt;=8,I64&lt;=9),F56,IF(AND(I64&gt;=10,I64&lt;=11),G56,IF(AND(I64&gt;=12,I64&lt;=13),H56,I56)))))+IF($H$66=$N$59,1,0))=1," punto"," punti")</f>
        <v>0 punti</v>
      </c>
      <c r="L68" s="127"/>
    </row>
    <row r="69" spans="1:12" s="7" customFormat="1" ht="9.6" customHeight="1" thickBot="1" x14ac:dyDescent="0.25">
      <c r="A69" s="132"/>
      <c r="B69" s="120"/>
      <c r="C69" s="120"/>
      <c r="D69" s="120"/>
      <c r="E69" s="120"/>
      <c r="F69" s="120"/>
      <c r="G69" s="120"/>
      <c r="H69" s="120"/>
      <c r="I69" s="121"/>
      <c r="J69" s="122"/>
      <c r="K69" s="122"/>
      <c r="L69" s="123"/>
    </row>
    <row r="70" spans="1:12" s="7" customFormat="1" ht="15" x14ac:dyDescent="0.2">
      <c r="B70" s="48"/>
      <c r="C70" s="48"/>
      <c r="D70" s="48"/>
      <c r="E70" s="48"/>
      <c r="F70" s="48"/>
      <c r="G70" s="48"/>
      <c r="H70" s="48"/>
      <c r="I70" s="48"/>
      <c r="J70" s="38"/>
      <c r="K70" s="39"/>
      <c r="L70" s="39"/>
    </row>
    <row r="71" spans="1:12" s="22" customFormat="1" ht="15" x14ac:dyDescent="0.2">
      <c r="B71" s="48"/>
      <c r="C71" s="48"/>
      <c r="D71" s="48"/>
      <c r="E71" s="48"/>
      <c r="F71" s="48"/>
      <c r="G71" s="48"/>
      <c r="H71" s="48"/>
      <c r="I71" s="48"/>
      <c r="J71" s="38"/>
      <c r="K71" s="39"/>
      <c r="L71" s="39"/>
    </row>
    <row r="72" spans="1:12" s="22" customFormat="1" ht="15" x14ac:dyDescent="0.25">
      <c r="A72" s="16"/>
      <c r="B72" s="16"/>
      <c r="C72" s="17"/>
      <c r="D72" s="25"/>
      <c r="E72" s="18"/>
      <c r="F72" s="18"/>
      <c r="G72" s="19"/>
      <c r="H72" s="20"/>
      <c r="I72" s="17"/>
      <c r="J72" s="17"/>
      <c r="K72" s="17"/>
      <c r="L72" s="17"/>
    </row>
    <row r="73" spans="1:12" s="22" customFormat="1" ht="28.15" customHeight="1" x14ac:dyDescent="0.25">
      <c r="A73" s="185" t="s">
        <v>179</v>
      </c>
      <c r="B73" s="185"/>
      <c r="C73" s="186"/>
      <c r="D73" s="186"/>
      <c r="E73" s="186"/>
      <c r="F73" s="186"/>
      <c r="G73" s="186"/>
      <c r="H73" s="186"/>
      <c r="I73" s="186"/>
      <c r="J73" s="186"/>
      <c r="K73" s="186"/>
      <c r="L73" s="186"/>
    </row>
    <row r="74" spans="1:12" s="22" customFormat="1" ht="16.149999999999999" customHeight="1" x14ac:dyDescent="0.25">
      <c r="A74" s="133"/>
      <c r="C74" s="26"/>
      <c r="D74" s="27"/>
      <c r="E74" s="27"/>
      <c r="F74" s="27"/>
      <c r="G74" s="28"/>
      <c r="H74" s="21"/>
      <c r="I74" s="24"/>
      <c r="J74" s="24"/>
      <c r="K74" s="24"/>
      <c r="L74" s="24"/>
    </row>
    <row r="75" spans="1:12" s="22" customFormat="1" ht="14.1" customHeight="1" x14ac:dyDescent="0.25">
      <c r="A75" s="29" t="s">
        <v>70</v>
      </c>
      <c r="C75" s="187"/>
      <c r="D75" s="187"/>
      <c r="E75" s="187"/>
      <c r="F75" s="187"/>
      <c r="G75" s="187"/>
      <c r="H75" s="187"/>
      <c r="I75" s="187"/>
      <c r="J75" s="187"/>
      <c r="K75" s="187"/>
      <c r="L75" s="187"/>
    </row>
    <row r="76" spans="1:12" x14ac:dyDescent="0.25">
      <c r="A76" s="30"/>
      <c r="B76" s="30"/>
      <c r="C76" s="31"/>
      <c r="D76" s="32"/>
      <c r="E76" s="33"/>
      <c r="F76" s="33"/>
      <c r="G76" s="34"/>
      <c r="H76" s="35"/>
      <c r="I76" s="31"/>
      <c r="J76" s="31"/>
      <c r="K76" s="31"/>
      <c r="L76" s="31"/>
    </row>
    <row r="77" spans="1:12" x14ac:dyDescent="0.25">
      <c r="B77" s="7"/>
      <c r="C77" s="7"/>
      <c r="D77" s="7"/>
      <c r="E77" s="7"/>
      <c r="F77" s="7"/>
      <c r="G77" s="7"/>
      <c r="H77" s="7"/>
      <c r="I77" s="7"/>
      <c r="J77" s="7"/>
      <c r="K77" s="14"/>
      <c r="L77" s="14"/>
    </row>
  </sheetData>
  <sheetProtection algorithmName="SHA-512" hashValue="0b9KkXJ5BVX8FO7E2DSSRBt5DkRGoJQcVjXCsJZssw/zhP1T9KD0YSQ086KflJ7Kwl4f5OYcYL5dvswRVe8PzQ==" saltValue="VogoscDzpW90w5ZUE+32uA==" spinCount="100000" sheet="1" selectLockedCells="1"/>
  <mergeCells count="50">
    <mergeCell ref="A73:B73"/>
    <mergeCell ref="C73:L73"/>
    <mergeCell ref="C75:L75"/>
    <mergeCell ref="K57:K62"/>
    <mergeCell ref="A2:B2"/>
    <mergeCell ref="A3:B3"/>
    <mergeCell ref="A4:B4"/>
    <mergeCell ref="K47:K48"/>
    <mergeCell ref="C60:D60"/>
    <mergeCell ref="E60:H60"/>
    <mergeCell ref="C61:D61"/>
    <mergeCell ref="E61:H61"/>
    <mergeCell ref="C62:D62"/>
    <mergeCell ref="E62:H62"/>
    <mergeCell ref="G57:G58"/>
    <mergeCell ref="H57:H58"/>
    <mergeCell ref="A1:B1"/>
    <mergeCell ref="C2:L2"/>
    <mergeCell ref="C3:L3"/>
    <mergeCell ref="K22:K28"/>
    <mergeCell ref="K37:K38"/>
    <mergeCell ref="B26:B28"/>
    <mergeCell ref="C26:C28"/>
    <mergeCell ref="I26:I27"/>
    <mergeCell ref="B24:B25"/>
    <mergeCell ref="C24:C25"/>
    <mergeCell ref="D24:D25"/>
    <mergeCell ref="E24:E25"/>
    <mergeCell ref="F24:F25"/>
    <mergeCell ref="B57:B58"/>
    <mergeCell ref="C57:C58"/>
    <mergeCell ref="D57:D58"/>
    <mergeCell ref="E57:E58"/>
    <mergeCell ref="F57:F58"/>
    <mergeCell ref="C66:F66"/>
    <mergeCell ref="H66:I66"/>
    <mergeCell ref="M9:M10"/>
    <mergeCell ref="B22:B23"/>
    <mergeCell ref="C22:C23"/>
    <mergeCell ref="D22:D23"/>
    <mergeCell ref="F22:F23"/>
    <mergeCell ref="B46:C46"/>
    <mergeCell ref="B47:C48"/>
    <mergeCell ref="B36:C36"/>
    <mergeCell ref="B37:C38"/>
    <mergeCell ref="D37:D38"/>
    <mergeCell ref="I57:I58"/>
    <mergeCell ref="C59:D59"/>
    <mergeCell ref="E59:H59"/>
    <mergeCell ref="B56:C56"/>
  </mergeCells>
  <conditionalFormatting sqref="B22:I23">
    <cfRule type="expression" dxfId="58" priority="36">
      <formula>OR($C$19=$N$22,$C$19=$N$23)</formula>
    </cfRule>
  </conditionalFormatting>
  <conditionalFormatting sqref="B24:I25">
    <cfRule type="expression" dxfId="57" priority="35">
      <formula>OR($C$19=$N$21,$C$19=$N$23)</formula>
    </cfRule>
  </conditionalFormatting>
  <conditionalFormatting sqref="B26:I28">
    <cfRule type="expression" dxfId="56" priority="34">
      <formula>OR($C$19=$N$22,$C$19=$N$21)</formula>
    </cfRule>
  </conditionalFormatting>
  <conditionalFormatting sqref="D28:I28">
    <cfRule type="expression" dxfId="55" priority="14">
      <formula>AND((COUNTBLANK($D$28:$I$28)&lt;6),ISBLANK(D$28))</formula>
    </cfRule>
    <cfRule type="expression" dxfId="54" priority="20">
      <formula>OR($C$19=$N$22,$C$19=$N$21)</formula>
    </cfRule>
  </conditionalFormatting>
  <conditionalFormatting sqref="D48:I48">
    <cfRule type="expression" dxfId="53" priority="9">
      <formula>AND(COUNTBLANK($D$48:$I$48)&lt;6,ISBLANK(D$48))</formula>
    </cfRule>
  </conditionalFormatting>
  <conditionalFormatting sqref="E23 G23:I23">
    <cfRule type="expression" dxfId="52" priority="19">
      <formula>OR($C$19=$N$22,$C$19=$N$23)</formula>
    </cfRule>
  </conditionalFormatting>
  <conditionalFormatting sqref="E23">
    <cfRule type="expression" dxfId="51" priority="32">
      <formula>AND(AND(ISBLANK($E$23),ISBLANK($G$23:$I$23))=FALSE,ISBLANK($E$23))</formula>
    </cfRule>
  </conditionalFormatting>
  <conditionalFormatting sqref="E38:J38">
    <cfRule type="expression" dxfId="50" priority="10">
      <formula>AND(COUNTBLANK($E$38:$I$38)&lt;5,ISBLANK(E$38))</formula>
    </cfRule>
  </conditionalFormatting>
  <conditionalFormatting sqref="F14">
    <cfRule type="cellIs" dxfId="49" priority="2" operator="between">
      <formula>5.6</formula>
      <formula>6.5</formula>
    </cfRule>
    <cfRule type="cellIs" dxfId="48" priority="3" operator="between">
      <formula>4.6</formula>
      <formula>5.5</formula>
    </cfRule>
    <cfRule type="cellIs" dxfId="47" priority="4" operator="between">
      <formula>3.6</formula>
      <formula>4.5</formula>
    </cfRule>
    <cfRule type="cellIs" dxfId="46" priority="5" operator="between">
      <formula>2.6</formula>
      <formula>3.5</formula>
    </cfRule>
    <cfRule type="cellIs" dxfId="45" priority="6" operator="between">
      <formula>1.6</formula>
      <formula>2.5</formula>
    </cfRule>
    <cfRule type="cellIs" dxfId="44" priority="7" operator="between">
      <formula>0</formula>
      <formula>1.5</formula>
    </cfRule>
    <cfRule type="cellIs" dxfId="43" priority="8" operator="equal">
      <formula>0</formula>
    </cfRule>
  </conditionalFormatting>
  <conditionalFormatting sqref="G28">
    <cfRule type="expression" dxfId="42" priority="22">
      <formula>(AND(ISBLANK($D$28:$I$28)=FALSE,ISBLANK($G$28)))</formula>
    </cfRule>
  </conditionalFormatting>
  <conditionalFormatting sqref="G23:I23">
    <cfRule type="expression" dxfId="41" priority="31">
      <formula>AND(AND(ISBLANK($E$23),ISBLANK($G$23:$I$23))=FALSE,ISBLANK(G$23))</formula>
    </cfRule>
  </conditionalFormatting>
  <conditionalFormatting sqref="G25:I25">
    <cfRule type="expression" dxfId="40" priority="13">
      <formula>AND(COUNTBLANK($G$25:$I$25)&lt;3,ISBLANK(G$25))</formula>
    </cfRule>
    <cfRule type="expression" dxfId="39" priority="21">
      <formula>OR($C$19=$N$21,$C$19=$N$23)</formula>
    </cfRule>
  </conditionalFormatting>
  <dataValidations count="12">
    <dataValidation type="list" allowBlank="1" showInputMessage="1" showErrorMessage="1" sqref="E60:H60" xr:uid="{7683A21D-C019-4277-8A7B-34F3037BEE37}">
      <formula1>$Q$58:$Q$62</formula1>
    </dataValidation>
    <dataValidation type="list" allowBlank="1" showInputMessage="1" showErrorMessage="1" sqref="E59:H59" xr:uid="{F4159A9C-5D4C-4287-98DC-567AA2438764}">
      <formula1>$P$58:$P$61</formula1>
    </dataValidation>
    <dataValidation type="custom" allowBlank="1" showInputMessage="1" showErrorMessage="1" sqref="D48 E48:H48 I48" xr:uid="{F5033F0E-5563-4F6A-926C-4EC1D27CE993}">
      <formula1>COUNTA($D$48:$I$48)=1</formula1>
    </dataValidation>
    <dataValidation type="custom" allowBlank="1" showInputMessage="1" showErrorMessage="1" errorTitle="Nicht möglich" error="Eine Mehrfachauswahl ist nicht möglich!" sqref="J38" xr:uid="{2F493125-1587-4F82-8436-45DEE20B62CB}">
      <formula1>COUNTA($E$38,K$38,$G$38,$H$38,$I$38)=1</formula1>
    </dataValidation>
    <dataValidation type="list" allowBlank="1" showInputMessage="1" showErrorMessage="1" sqref="E62:H63" xr:uid="{C4F89973-611F-4227-9494-2F7AB40729A7}">
      <formula1>$S$58:$S$63</formula1>
    </dataValidation>
    <dataValidation type="list" allowBlank="1" showInputMessage="1" showErrorMessage="1" sqref="E61:H61" xr:uid="{CA70459B-84B3-440C-8570-60346BE98E3B}">
      <formula1>$R$58:$R$63</formula1>
    </dataValidation>
    <dataValidation type="list" allowBlank="1" showInputMessage="1" showErrorMessage="1" sqref="C20 C19" xr:uid="{F448F051-E2BB-432E-8976-FF65EB291A2B}">
      <formula1>$N$20:$N$23</formula1>
    </dataValidation>
    <dataValidation type="custom" allowBlank="1" showInputMessage="1" showErrorMessage="1" errorTitle="Nicht möglich" error="La selezione multipla non è possibile!" sqref="F38" xr:uid="{DB61A0F7-B47A-4C80-B40C-7AE3016CAA49}">
      <formula1>COUNTA($E$38,F$38,$G$38,$H$38,$I$38)=1</formula1>
    </dataValidation>
    <dataValidation type="list" allowBlank="1" showInputMessage="1" showErrorMessage="1" sqref="H66:I66" xr:uid="{7CEB766B-2D3F-4876-A890-D3B8319BC9B0}">
      <formula1>$N$58:$N$60</formula1>
    </dataValidation>
    <dataValidation type="date" operator="greaterThanOrEqual" allowBlank="1" showInputMessage="1" showErrorMessage="1" error="Per favore inserire la data nel formato gg.mm.aaaa." sqref="C75:L75" xr:uid="{4EBF7061-EB8C-431D-BFE1-A690D6FDA1E0}">
      <formula1>36526</formula1>
    </dataValidation>
    <dataValidation type="custom" allowBlank="1" showInputMessage="1" showErrorMessage="1" errorTitle="Nicht möglich" error="La selezione multipla non è possibile!" sqref="E23 G23 H23 I23 G25 H25 I25 I28 H28 G28 F28 E28 D28" xr:uid="{7AACB2FF-20EF-4641-96B1-C02EC41E2129}">
      <formula1>COUNTA($E$23,$G$23:$I$23,$G$25:$I$25,$D$28:$I$28)=1</formula1>
    </dataValidation>
    <dataValidation type="custom" allowBlank="1" showInputMessage="1" showErrorMessage="1" errorTitle="Nicht möglich" error="La selezione multipla non è possibile!" sqref="E38 G38 H38 I38" xr:uid="{B2D56271-CBDA-44F2-B919-EED43C7F68EF}">
      <formula1>COUNTA($E$38,F$38,$G$38,$H$38,$I$38)=1</formula1>
    </dataValidation>
  </dataValidations>
  <pageMargins left="0.39370078740157483" right="0.39370078740157483" top="0.94791666666666663" bottom="0.63137254901960782" header="0.31496062992125984" footer="0.39370078740157483"/>
  <pageSetup paperSize="9" scale="64" fitToHeight="0" orientation="landscape" r:id="rId1"/>
  <headerFooter>
    <oddHeader>&amp;L&amp;"Arial,Normale"&amp;14&amp;KE0081CCriterio 141
Qualità dell'aria interna
Abitazioni - Versione 23.1&amp;R&amp;G</oddHeader>
    <oddFooter>&amp;L&amp;"Arial,Normale"&amp;11&amp;F&amp;R&amp;"Arial,Normale"&amp;11Pagina &amp;P di &amp;N</oddFooter>
  </headerFooter>
  <rowBreaks count="2" manualBreakCount="2">
    <brk id="32" max="11" man="1"/>
    <brk id="52" max="11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A61D9-D60E-445E-8105-0A77DA936C40}">
  <sheetPr>
    <pageSetUpPr autoPageBreaks="0" fitToPage="1"/>
  </sheetPr>
  <dimension ref="A1:U75"/>
  <sheetViews>
    <sheetView showGridLines="0" view="pageLayout" zoomScale="115" zoomScaleNormal="70" zoomScaleSheetLayoutView="55" zoomScalePageLayoutView="115" workbookViewId="0">
      <selection activeCell="H21" sqref="H21"/>
    </sheetView>
  </sheetViews>
  <sheetFormatPr defaultColWidth="10.875" defaultRowHeight="15.75" x14ac:dyDescent="0.25"/>
  <cols>
    <col min="1" max="1" width="1.25" customWidth="1"/>
    <col min="2" max="2" width="33.625" customWidth="1"/>
    <col min="3" max="3" width="35.625" customWidth="1"/>
    <col min="4" max="9" width="16" customWidth="1"/>
    <col min="10" max="10" width="1.25" customWidth="1"/>
    <col min="11" max="11" width="30" style="11" customWidth="1"/>
    <col min="12" max="12" width="1.25" style="11" customWidth="1"/>
    <col min="13" max="15" width="10.875" hidden="1" customWidth="1"/>
    <col min="16" max="36" width="10.875" customWidth="1"/>
  </cols>
  <sheetData>
    <row r="1" spans="1:16" s="22" customFormat="1" ht="10.5" customHeight="1" x14ac:dyDescent="0.25">
      <c r="A1" s="177"/>
      <c r="B1" s="177"/>
      <c r="C1" s="17"/>
      <c r="D1" s="18"/>
      <c r="E1" s="18"/>
      <c r="F1" s="18"/>
      <c r="G1" s="19"/>
      <c r="H1" s="20"/>
      <c r="I1" s="20"/>
      <c r="J1" s="20"/>
      <c r="K1" s="20"/>
      <c r="L1" s="20"/>
    </row>
    <row r="2" spans="1:16" s="23" customFormat="1" ht="15" customHeight="1" thickBot="1" x14ac:dyDescent="0.3">
      <c r="A2" s="188" t="s">
        <v>90</v>
      </c>
      <c r="B2" s="188"/>
      <c r="C2" s="178"/>
      <c r="D2" s="178"/>
      <c r="E2" s="178"/>
      <c r="F2" s="178"/>
      <c r="G2" s="178"/>
      <c r="H2" s="178"/>
      <c r="I2" s="178"/>
      <c r="J2" s="178"/>
      <c r="K2" s="178"/>
      <c r="L2" s="178"/>
    </row>
    <row r="3" spans="1:16" s="23" customFormat="1" ht="15" customHeight="1" thickTop="1" thickBot="1" x14ac:dyDescent="0.3">
      <c r="A3" s="188" t="s">
        <v>91</v>
      </c>
      <c r="B3" s="188"/>
      <c r="C3" s="178"/>
      <c r="D3" s="178"/>
      <c r="E3" s="178"/>
      <c r="F3" s="178"/>
      <c r="G3" s="178"/>
      <c r="H3" s="178"/>
      <c r="I3" s="178"/>
      <c r="J3" s="178"/>
      <c r="K3" s="178"/>
      <c r="L3" s="178"/>
    </row>
    <row r="4" spans="1:16" s="22" customFormat="1" ht="10.5" customHeight="1" thickTop="1" x14ac:dyDescent="0.25">
      <c r="A4" s="189"/>
      <c r="B4" s="189"/>
      <c r="C4" s="31"/>
      <c r="D4" s="32"/>
      <c r="E4" s="33"/>
      <c r="F4" s="33"/>
      <c r="G4" s="34"/>
      <c r="H4" s="56"/>
      <c r="I4" s="32"/>
      <c r="J4" s="32"/>
      <c r="K4" s="32"/>
      <c r="L4" s="32"/>
    </row>
    <row r="5" spans="1:16" s="3" customFormat="1" ht="6" customHeight="1" x14ac:dyDescent="0.25">
      <c r="B5" s="36"/>
      <c r="C5" s="13"/>
      <c r="D5" s="37"/>
      <c r="E5" s="37"/>
      <c r="F5" s="37"/>
      <c r="G5" s="37"/>
      <c r="H5" s="37"/>
      <c r="I5" s="37"/>
      <c r="J5" s="38"/>
      <c r="K5" s="39"/>
      <c r="L5" s="39"/>
    </row>
    <row r="6" spans="1:16" s="2" customFormat="1" ht="14.25" x14ac:dyDescent="0.2">
      <c r="B6" s="40"/>
      <c r="C6" s="13"/>
      <c r="D6" s="38"/>
      <c r="E6" s="38"/>
      <c r="F6" s="38"/>
      <c r="G6" s="38"/>
      <c r="H6" s="38"/>
      <c r="I6" s="38"/>
      <c r="J6" s="38"/>
      <c r="K6" s="39"/>
      <c r="L6" s="39"/>
    </row>
    <row r="7" spans="1:16" s="2" customFormat="1" ht="18" x14ac:dyDescent="0.25">
      <c r="A7" s="161" t="s">
        <v>130</v>
      </c>
      <c r="B7" s="161"/>
      <c r="D7" s="38"/>
      <c r="E7" s="38"/>
      <c r="F7" s="38"/>
      <c r="G7" s="38"/>
      <c r="H7" s="38"/>
      <c r="I7" s="38"/>
      <c r="J7" s="38"/>
      <c r="K7" s="44"/>
      <c r="L7" s="44"/>
    </row>
    <row r="8" spans="1:16" s="7" customFormat="1" ht="14.25" customHeight="1" x14ac:dyDescent="0.2">
      <c r="A8" s="13"/>
      <c r="B8" s="58"/>
      <c r="D8" s="58"/>
      <c r="E8" s="38"/>
      <c r="M8" s="42"/>
    </row>
    <row r="9" spans="1:16" s="7" customFormat="1" ht="15" x14ac:dyDescent="0.2">
      <c r="A9" s="22" t="s">
        <v>92</v>
      </c>
      <c r="D9" s="92" t="s">
        <v>95</v>
      </c>
      <c r="F9" s="91" t="str">
        <f>I29</f>
        <v>0.33 punti</v>
      </c>
      <c r="M9" s="167"/>
    </row>
    <row r="10" spans="1:16" s="7" customFormat="1" ht="15" x14ac:dyDescent="0.2">
      <c r="A10" s="22" t="s">
        <v>131</v>
      </c>
      <c r="D10" s="92" t="s">
        <v>96</v>
      </c>
      <c r="F10" s="91" t="str">
        <f>I39</f>
        <v>0 punti</v>
      </c>
      <c r="M10" s="167"/>
      <c r="N10" s="7" t="s">
        <v>59</v>
      </c>
    </row>
    <row r="11" spans="1:16" s="7" customFormat="1" ht="15" x14ac:dyDescent="0.2">
      <c r="A11" s="22" t="s">
        <v>94</v>
      </c>
      <c r="D11" s="92" t="s">
        <v>96</v>
      </c>
      <c r="F11" s="91" t="str">
        <f>I49</f>
        <v>0 punti</v>
      </c>
    </row>
    <row r="12" spans="1:16" s="7" customFormat="1" ht="15" x14ac:dyDescent="0.2">
      <c r="A12" s="22" t="s">
        <v>132</v>
      </c>
      <c r="D12" s="92" t="s">
        <v>61</v>
      </c>
      <c r="F12" s="91" t="str">
        <f>I65</f>
        <v>0 punti</v>
      </c>
    </row>
    <row r="13" spans="1:16" s="4" customFormat="1" ht="3.75" customHeight="1" x14ac:dyDescent="0.25">
      <c r="B13" s="41"/>
      <c r="E13" s="13"/>
      <c r="F13" s="38"/>
      <c r="H13" s="38"/>
      <c r="I13" s="38"/>
      <c r="J13" s="38"/>
      <c r="K13" s="39"/>
      <c r="L13" s="39"/>
      <c r="M13" s="1"/>
    </row>
    <row r="14" spans="1:16" s="5" customFormat="1" ht="15" x14ac:dyDescent="0.2">
      <c r="B14" s="24"/>
      <c r="E14" s="43" t="s">
        <v>97</v>
      </c>
      <c r="F14" s="57">
        <f>SUM(SUBSTITUTE(F9,IF(ISNUMBER(FIND(" punti",F9))," punti"," punto"),""),SUBSTITUTE(F10,IF(ISNUMBER(FIND(" punti",F10))," punti"," punto"),""),SUBSTITUTE(F11,IF(ISNUMBER(FIND(" punti",F11))," punti"," punto"),""),SUBSTITUTE(F12,IF(ISNUMBER(FIND(" punti",F12))," punti"," punto"),""))</f>
        <v>0.33</v>
      </c>
      <c r="H14" s="22"/>
      <c r="M14" s="1"/>
      <c r="N14" s="7"/>
      <c r="O14" s="7"/>
      <c r="P14" s="7"/>
    </row>
    <row r="16" spans="1:16" s="7" customFormat="1" thickBot="1" x14ac:dyDescent="0.3">
      <c r="B16" s="41"/>
      <c r="C16" s="13"/>
      <c r="D16" s="38"/>
      <c r="E16" s="38"/>
      <c r="F16" s="38"/>
      <c r="G16" s="38"/>
      <c r="H16" s="38"/>
      <c r="I16" s="38"/>
      <c r="J16" s="38"/>
      <c r="K16" s="39"/>
      <c r="L16" s="39"/>
    </row>
    <row r="17" spans="1:17" s="8" customFormat="1" ht="21.75" customHeight="1" x14ac:dyDescent="0.25">
      <c r="A17" s="93" t="s">
        <v>92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157" t="s">
        <v>95</v>
      </c>
    </row>
    <row r="18" spans="1:17" s="8" customFormat="1" ht="5.0999999999999996" customHeight="1" x14ac:dyDescent="0.25">
      <c r="A18" s="15"/>
      <c r="B18" s="129"/>
      <c r="C18" s="50"/>
      <c r="D18" s="50"/>
      <c r="E18" s="50"/>
      <c r="F18" s="50"/>
      <c r="G18" s="50"/>
      <c r="H18" s="50"/>
      <c r="I18" s="50"/>
      <c r="J18" s="22"/>
      <c r="K18" s="110"/>
      <c r="L18" s="78"/>
      <c r="N18" s="53"/>
      <c r="Q18" s="59"/>
    </row>
    <row r="19" spans="1:17" s="8" customFormat="1" ht="18" customHeight="1" x14ac:dyDescent="0.25">
      <c r="A19" s="15"/>
      <c r="B19" s="171" t="s">
        <v>62</v>
      </c>
      <c r="C19" s="171"/>
      <c r="D19" s="82">
        <v>0.33</v>
      </c>
      <c r="E19" s="84">
        <f>2/3</f>
        <v>0.66666666666666663</v>
      </c>
      <c r="F19" s="83">
        <v>1</v>
      </c>
      <c r="G19" s="84">
        <f>4/3</f>
        <v>1.3333333333333333</v>
      </c>
      <c r="H19" s="84">
        <f>5/3</f>
        <v>1.6666666666666667</v>
      </c>
      <c r="I19" s="85">
        <v>2</v>
      </c>
      <c r="J19" s="22"/>
      <c r="K19" s="124" t="s">
        <v>63</v>
      </c>
      <c r="L19" s="158"/>
    </row>
    <row r="20" spans="1:17" s="5" customFormat="1" ht="46.15" customHeight="1" x14ac:dyDescent="0.2">
      <c r="A20" s="130"/>
      <c r="B20" s="152" t="s">
        <v>133</v>
      </c>
      <c r="C20" s="94" t="s">
        <v>65</v>
      </c>
      <c r="D20" s="95"/>
      <c r="E20" s="95" t="s">
        <v>52</v>
      </c>
      <c r="F20" s="106" t="s">
        <v>51</v>
      </c>
      <c r="G20" s="106" t="s">
        <v>50</v>
      </c>
      <c r="H20" s="96" t="s">
        <v>49</v>
      </c>
      <c r="I20" s="99" t="s">
        <v>13</v>
      </c>
      <c r="J20" s="100"/>
      <c r="K20" s="179"/>
      <c r="L20" s="159"/>
    </row>
    <row r="21" spans="1:17" s="10" customFormat="1" ht="34.35" customHeight="1" x14ac:dyDescent="0.2">
      <c r="A21" s="145"/>
      <c r="B21" s="102">
        <v>1</v>
      </c>
      <c r="C21" s="192" t="s">
        <v>134</v>
      </c>
      <c r="D21" s="192"/>
      <c r="E21" s="192"/>
      <c r="F21" s="192"/>
      <c r="G21" s="192"/>
      <c r="H21" s="97" t="s">
        <v>71</v>
      </c>
      <c r="I21" s="104">
        <f>IF(H21="si",1,0)</f>
        <v>0</v>
      </c>
      <c r="J21" s="22"/>
      <c r="K21" s="179"/>
      <c r="L21" s="159"/>
      <c r="N21" s="163" t="s">
        <v>71</v>
      </c>
      <c r="O21" s="163" t="s">
        <v>71</v>
      </c>
    </row>
    <row r="22" spans="1:17" s="8" customFormat="1" ht="34.35" customHeight="1" x14ac:dyDescent="0.25">
      <c r="A22" s="15"/>
      <c r="B22" s="102">
        <v>2</v>
      </c>
      <c r="C22" s="192" t="s">
        <v>135</v>
      </c>
      <c r="D22" s="192"/>
      <c r="E22" s="192"/>
      <c r="F22" s="192"/>
      <c r="G22" s="192"/>
      <c r="H22" s="98" t="s">
        <v>71</v>
      </c>
      <c r="I22" s="154">
        <f>IF(H22="si",2,IF(H22="parzialmente",1,IF(H22="no",0,0)))</f>
        <v>0</v>
      </c>
      <c r="J22" s="22"/>
      <c r="K22" s="179"/>
      <c r="L22" s="159"/>
      <c r="M22" s="8" t="s">
        <v>12</v>
      </c>
      <c r="N22" s="12" t="s">
        <v>72</v>
      </c>
      <c r="O22" s="12" t="s">
        <v>72</v>
      </c>
    </row>
    <row r="23" spans="1:17" s="8" customFormat="1" ht="34.35" customHeight="1" x14ac:dyDescent="0.25">
      <c r="A23" s="15"/>
      <c r="B23" s="102">
        <v>3</v>
      </c>
      <c r="C23" s="193" t="s">
        <v>136</v>
      </c>
      <c r="D23" s="193"/>
      <c r="E23" s="193"/>
      <c r="F23" s="193"/>
      <c r="G23" s="193"/>
      <c r="H23" s="98" t="s">
        <v>71</v>
      </c>
      <c r="I23" s="154">
        <f>IF(H23=$O$22,3,IF(H23=$O$23,2,IF(H23=$O$24,0,0)))</f>
        <v>0</v>
      </c>
      <c r="J23" s="22"/>
      <c r="K23" s="179"/>
      <c r="L23" s="159"/>
      <c r="N23" s="12" t="s">
        <v>73</v>
      </c>
      <c r="O23" s="12" t="s">
        <v>74</v>
      </c>
    </row>
    <row r="24" spans="1:17" s="8" customFormat="1" ht="34.35" customHeight="1" x14ac:dyDescent="0.25">
      <c r="A24" s="15"/>
      <c r="B24" s="102">
        <v>4</v>
      </c>
      <c r="C24" s="194" t="s">
        <v>137</v>
      </c>
      <c r="D24" s="194"/>
      <c r="E24" s="194"/>
      <c r="F24" s="194"/>
      <c r="G24" s="194"/>
      <c r="H24" s="98" t="s">
        <v>71</v>
      </c>
      <c r="I24" s="154">
        <f>IF(H24="si",1,0)</f>
        <v>0</v>
      </c>
      <c r="J24" s="22"/>
      <c r="K24" s="179"/>
      <c r="L24" s="159"/>
      <c r="O24" s="12" t="s">
        <v>73</v>
      </c>
    </row>
    <row r="25" spans="1:17" s="8" customFormat="1" ht="34.35" customHeight="1" x14ac:dyDescent="0.25">
      <c r="A25" s="15"/>
      <c r="B25" s="103">
        <v>5</v>
      </c>
      <c r="C25" s="194" t="s">
        <v>138</v>
      </c>
      <c r="D25" s="194"/>
      <c r="E25" s="194"/>
      <c r="F25" s="194"/>
      <c r="G25" s="194"/>
      <c r="H25" s="98" t="s">
        <v>71</v>
      </c>
      <c r="I25" s="154">
        <f>IF(H25="si",1,0)</f>
        <v>0</v>
      </c>
      <c r="J25" s="22"/>
      <c r="K25" s="179"/>
      <c r="L25" s="159"/>
    </row>
    <row r="26" spans="1:17" s="8" customFormat="1" ht="5.0999999999999996" customHeight="1" x14ac:dyDescent="0.2">
      <c r="A26" s="15"/>
      <c r="B26" s="48"/>
      <c r="C26" s="49"/>
      <c r="D26" s="49"/>
      <c r="E26" s="49"/>
      <c r="F26" s="49"/>
      <c r="G26" s="49"/>
      <c r="H26" s="7"/>
      <c r="I26" s="7"/>
      <c r="J26" s="38"/>
      <c r="K26" s="39"/>
      <c r="L26" s="126"/>
    </row>
    <row r="27" spans="1:17" s="8" customFormat="1" ht="14.1" customHeight="1" x14ac:dyDescent="0.2">
      <c r="A27" s="15"/>
      <c r="B27" s="24"/>
      <c r="C27" s="29"/>
      <c r="D27" s="28"/>
      <c r="E27" s="28"/>
      <c r="F27" s="28"/>
      <c r="G27" s="28"/>
      <c r="H27" s="80" t="s">
        <v>69</v>
      </c>
      <c r="I27" s="81">
        <f>SUM(I21:I25)</f>
        <v>0</v>
      </c>
      <c r="J27" s="22"/>
      <c r="K27" s="39"/>
      <c r="L27" s="126"/>
    </row>
    <row r="28" spans="1:17" s="7" customFormat="1" ht="14.1" customHeight="1" x14ac:dyDescent="0.2">
      <c r="A28" s="131"/>
      <c r="B28" s="48"/>
      <c r="C28" s="49"/>
      <c r="D28" s="49"/>
      <c r="E28" s="49"/>
      <c r="F28" s="49"/>
      <c r="G28" s="49"/>
      <c r="H28" s="49"/>
      <c r="I28" s="49"/>
      <c r="J28" s="38"/>
      <c r="K28" s="39"/>
      <c r="L28" s="126"/>
    </row>
    <row r="29" spans="1:17" s="7" customFormat="1" ht="15" x14ac:dyDescent="0.2">
      <c r="A29" s="131"/>
      <c r="B29" s="118" t="s">
        <v>105</v>
      </c>
      <c r="C29" s="118"/>
      <c r="D29" s="118"/>
      <c r="E29" s="118"/>
      <c r="F29" s="118"/>
      <c r="G29" s="118"/>
      <c r="H29" s="118"/>
      <c r="I29" s="119" t="str">
        <f>ROUND(IF(I27&lt;2,D19,IF(AND(I27&gt;=2,I27&lt;=3),E19,IF(AND(I27&gt;=4,I27&lt;=5),F19,IF(AND(I27&gt;=6,I27&lt;=7),G19,IF(I27=8,H19,0))))),2)&amp;IF(IF(I27&lt;2,D19,IF(AND(I27&gt;=2,I27&lt;=3),E19,IF(AND(I27&gt;=4,I27&lt;=5),F19,IF(AND(I27&gt;=6,I27&lt;=7),G19,IF(I27=8,H19,0)))))=1," punto"," punti")</f>
        <v>0.33 punti</v>
      </c>
      <c r="J29" s="38"/>
      <c r="K29" s="38"/>
      <c r="L29" s="146"/>
    </row>
    <row r="30" spans="1:17" s="7" customFormat="1" ht="9.6" customHeight="1" thickBot="1" x14ac:dyDescent="0.25">
      <c r="A30" s="132"/>
      <c r="B30" s="120"/>
      <c r="C30" s="120"/>
      <c r="D30" s="120"/>
      <c r="E30" s="120"/>
      <c r="F30" s="120"/>
      <c r="G30" s="120"/>
      <c r="H30" s="120"/>
      <c r="I30" s="121"/>
      <c r="J30" s="147"/>
      <c r="K30" s="147"/>
      <c r="L30" s="148"/>
    </row>
    <row r="31" spans="1:17" s="7" customFormat="1" ht="14.1" customHeight="1" x14ac:dyDescent="0.2">
      <c r="B31" s="48"/>
      <c r="C31" s="48"/>
      <c r="D31" s="48"/>
      <c r="E31" s="48"/>
      <c r="F31" s="48"/>
      <c r="G31" s="48"/>
      <c r="H31" s="48"/>
      <c r="I31" s="48"/>
      <c r="J31" s="38"/>
      <c r="K31" s="39"/>
      <c r="L31" s="39"/>
    </row>
    <row r="32" spans="1:17" s="7" customFormat="1" ht="14.1" customHeight="1" thickBot="1" x14ac:dyDescent="0.25">
      <c r="B32" s="48"/>
      <c r="C32" s="48"/>
      <c r="D32" s="48"/>
      <c r="E32" s="48"/>
      <c r="F32" s="48"/>
      <c r="G32" s="48"/>
      <c r="H32" s="48"/>
      <c r="I32" s="48"/>
      <c r="J32" s="38"/>
      <c r="K32" s="39"/>
      <c r="L32" s="39"/>
    </row>
    <row r="33" spans="1:17" s="8" customFormat="1" ht="21.75" customHeight="1" x14ac:dyDescent="0.25">
      <c r="A33" s="93" t="s">
        <v>93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157" t="s">
        <v>96</v>
      </c>
    </row>
    <row r="34" spans="1:17" s="8" customFormat="1" ht="5.0999999999999996" customHeight="1" x14ac:dyDescent="0.25">
      <c r="A34" s="15"/>
      <c r="B34" s="129"/>
      <c r="C34" s="50"/>
      <c r="D34" s="50"/>
      <c r="E34" s="50"/>
      <c r="F34" s="50"/>
      <c r="G34" s="50"/>
      <c r="H34" s="50"/>
      <c r="I34" s="50"/>
      <c r="J34" s="22"/>
      <c r="K34" s="110"/>
      <c r="L34" s="78"/>
      <c r="N34" s="53"/>
      <c r="Q34" s="59"/>
    </row>
    <row r="35" spans="1:17" s="5" customFormat="1" ht="18" customHeight="1" x14ac:dyDescent="0.25">
      <c r="A35" s="130"/>
      <c r="B35" s="171" t="s">
        <v>62</v>
      </c>
      <c r="C35" s="171"/>
      <c r="D35" s="82">
        <v>0.25</v>
      </c>
      <c r="E35" s="83">
        <v>0.5</v>
      </c>
      <c r="F35" s="84">
        <v>0.75</v>
      </c>
      <c r="G35" s="83">
        <v>1</v>
      </c>
      <c r="H35" s="84">
        <v>1.25</v>
      </c>
      <c r="I35" s="85">
        <v>1.5</v>
      </c>
      <c r="J35" s="22"/>
      <c r="K35" s="124" t="s">
        <v>63</v>
      </c>
      <c r="L35" s="158"/>
    </row>
    <row r="36" spans="1:17" s="9" customFormat="1" ht="162.75" customHeight="1" x14ac:dyDescent="0.2">
      <c r="A36" s="136"/>
      <c r="B36" s="172" t="s">
        <v>116</v>
      </c>
      <c r="C36" s="172"/>
      <c r="D36" s="170" t="s">
        <v>4</v>
      </c>
      <c r="E36" s="62" t="s">
        <v>117</v>
      </c>
      <c r="F36" s="62" t="s">
        <v>118</v>
      </c>
      <c r="G36" s="88" t="s">
        <v>119</v>
      </c>
      <c r="H36" s="162" t="s">
        <v>120</v>
      </c>
      <c r="I36" s="61" t="s">
        <v>121</v>
      </c>
      <c r="J36" s="79"/>
      <c r="K36" s="179"/>
      <c r="L36" s="159"/>
      <c r="M36" s="51"/>
      <c r="N36" s="7"/>
      <c r="O36" s="51"/>
    </row>
    <row r="37" spans="1:17" s="8" customFormat="1" ht="14.1" customHeight="1" x14ac:dyDescent="0.25">
      <c r="A37" s="15"/>
      <c r="B37" s="172"/>
      <c r="C37" s="172"/>
      <c r="D37" s="170"/>
      <c r="E37" s="55"/>
      <c r="F37" s="55"/>
      <c r="G37" s="55"/>
      <c r="H37" s="55"/>
      <c r="I37" s="55"/>
      <c r="J37" s="87"/>
      <c r="K37" s="179"/>
      <c r="L37" s="159"/>
      <c r="M37" s="8" t="s">
        <v>56</v>
      </c>
    </row>
    <row r="38" spans="1:17" s="7" customFormat="1" ht="15" x14ac:dyDescent="0.2">
      <c r="A38" s="131"/>
      <c r="B38" s="48"/>
      <c r="C38" s="49"/>
      <c r="D38" s="49"/>
      <c r="E38" s="49"/>
      <c r="F38" s="49"/>
      <c r="G38" s="49"/>
      <c r="H38" s="49"/>
      <c r="I38" s="49"/>
      <c r="J38" s="38"/>
      <c r="K38" s="39"/>
      <c r="L38" s="126"/>
    </row>
    <row r="39" spans="1:17" s="7" customFormat="1" ht="15" x14ac:dyDescent="0.2">
      <c r="A39" s="131"/>
      <c r="B39" s="118" t="s">
        <v>105</v>
      </c>
      <c r="C39" s="134"/>
      <c r="D39" s="134"/>
      <c r="E39" s="135"/>
      <c r="F39" s="135"/>
      <c r="G39" s="135"/>
      <c r="H39" s="135"/>
      <c r="I39" s="119" t="str">
        <f>IF(NOT(ISBLANK(E37)),E35,IF(NOT(ISBLANK(F37)),F35,IF(NOT(ISBLANK(G37)),G35,IF(NOT(ISBLANK(H37)),H35,IF(NOT(ISBLANK(I37)),I35,0)))))&amp;IF(IF(NOT(ISBLANK(E37)),E35,IF(NOT(ISBLANK(F37)),F35,IF(NOT(ISBLANK(G37)),G35,IF(NOT(ISBLANK(H37)),H35,IF(NOT(ISBLANK(I37)),I35,0)))))=1," punto"," punti")</f>
        <v>0 punti</v>
      </c>
      <c r="L39" s="127"/>
    </row>
    <row r="40" spans="1:17" s="7" customFormat="1" ht="9.6" customHeight="1" thickBot="1" x14ac:dyDescent="0.25">
      <c r="A40" s="132"/>
      <c r="B40" s="120"/>
      <c r="C40" s="120"/>
      <c r="D40" s="120"/>
      <c r="E40" s="120"/>
      <c r="F40" s="120"/>
      <c r="G40" s="120"/>
      <c r="H40" s="120"/>
      <c r="I40" s="121"/>
      <c r="J40" s="122"/>
      <c r="K40" s="122"/>
      <c r="L40" s="123"/>
    </row>
    <row r="41" spans="1:17" s="7" customFormat="1" ht="15" x14ac:dyDescent="0.2">
      <c r="B41" s="48"/>
      <c r="C41" s="48"/>
      <c r="D41" s="48"/>
      <c r="E41" s="48"/>
      <c r="F41" s="48"/>
      <c r="G41" s="48"/>
      <c r="H41" s="48"/>
      <c r="I41" s="48"/>
      <c r="J41" s="38"/>
      <c r="K41" s="39"/>
      <c r="L41" s="39"/>
    </row>
    <row r="42" spans="1:17" s="7" customFormat="1" thickBot="1" x14ac:dyDescent="0.25">
      <c r="B42" s="48"/>
      <c r="C42" s="48"/>
      <c r="D42" s="48"/>
      <c r="E42" s="48"/>
      <c r="F42" s="48"/>
      <c r="G42" s="48"/>
      <c r="H42" s="48"/>
      <c r="I42" s="48"/>
      <c r="J42" s="38"/>
      <c r="K42" s="39"/>
      <c r="L42" s="39"/>
    </row>
    <row r="43" spans="1:17" s="8" customFormat="1" ht="21.75" customHeight="1" x14ac:dyDescent="0.25">
      <c r="A43" s="93" t="s">
        <v>94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157" t="s">
        <v>96</v>
      </c>
    </row>
    <row r="44" spans="1:17" s="8" customFormat="1" ht="5.0999999999999996" customHeight="1" x14ac:dyDescent="0.25">
      <c r="A44" s="15"/>
      <c r="B44" s="129"/>
      <c r="C44" s="50"/>
      <c r="D44" s="50"/>
      <c r="E44" s="50"/>
      <c r="F44" s="50"/>
      <c r="G44" s="50"/>
      <c r="H44" s="50"/>
      <c r="I44" s="50"/>
      <c r="J44" s="22"/>
      <c r="K44" s="110"/>
      <c r="L44" s="78"/>
      <c r="N44" s="53"/>
      <c r="Q44" s="59"/>
    </row>
    <row r="45" spans="1:17" s="5" customFormat="1" ht="18" customHeight="1" x14ac:dyDescent="0.25">
      <c r="A45" s="130"/>
      <c r="B45" s="171" t="s">
        <v>62</v>
      </c>
      <c r="C45" s="171"/>
      <c r="D45" s="85">
        <v>0</v>
      </c>
      <c r="E45" s="83">
        <v>0.25</v>
      </c>
      <c r="F45" s="84">
        <v>0.75</v>
      </c>
      <c r="G45" s="83">
        <v>1</v>
      </c>
      <c r="H45" s="84">
        <v>1.25</v>
      </c>
      <c r="I45" s="85">
        <v>1.5</v>
      </c>
      <c r="J45" s="22"/>
      <c r="K45" s="124" t="s">
        <v>63</v>
      </c>
      <c r="L45" s="158"/>
      <c r="M45" s="51"/>
      <c r="N45" s="51"/>
      <c r="O45" s="51"/>
      <c r="P45" s="51"/>
    </row>
    <row r="46" spans="1:17" s="8" customFormat="1" ht="75" customHeight="1" x14ac:dyDescent="0.25">
      <c r="A46" s="15"/>
      <c r="B46" s="172" t="s">
        <v>122</v>
      </c>
      <c r="C46" s="172"/>
      <c r="D46" s="61" t="s">
        <v>123</v>
      </c>
      <c r="E46" s="61" t="s">
        <v>124</v>
      </c>
      <c r="F46" s="61" t="s">
        <v>125</v>
      </c>
      <c r="G46" s="61" t="s">
        <v>126</v>
      </c>
      <c r="H46" s="61" t="s">
        <v>127</v>
      </c>
      <c r="I46" s="61" t="s">
        <v>128</v>
      </c>
      <c r="J46" s="22"/>
      <c r="K46" s="179"/>
      <c r="L46" s="159"/>
    </row>
    <row r="47" spans="1:17" s="7" customFormat="1" ht="14.1" customHeight="1" x14ac:dyDescent="0.2">
      <c r="A47" s="131"/>
      <c r="B47" s="172"/>
      <c r="C47" s="172"/>
      <c r="D47" s="55"/>
      <c r="E47" s="55"/>
      <c r="F47" s="55"/>
      <c r="G47" s="55"/>
      <c r="H47" s="55"/>
      <c r="I47" s="55"/>
      <c r="J47" s="38"/>
      <c r="K47" s="179"/>
      <c r="L47" s="159"/>
    </row>
    <row r="48" spans="1:17" s="7" customFormat="1" ht="14.1" customHeight="1" x14ac:dyDescent="0.25">
      <c r="A48" s="137"/>
      <c r="B48" s="41"/>
      <c r="C48" s="13"/>
      <c r="D48" s="38"/>
      <c r="E48" s="38"/>
      <c r="F48" s="38"/>
      <c r="G48" s="38"/>
      <c r="H48" s="38"/>
      <c r="I48" s="38"/>
      <c r="J48" s="38"/>
      <c r="K48" s="39"/>
      <c r="L48" s="126"/>
    </row>
    <row r="49" spans="1:21" s="7" customFormat="1" ht="15" x14ac:dyDescent="0.2">
      <c r="A49" s="131"/>
      <c r="B49" s="118" t="s">
        <v>105</v>
      </c>
      <c r="C49" s="134"/>
      <c r="D49" s="134"/>
      <c r="E49" s="135"/>
      <c r="F49" s="135"/>
      <c r="G49" s="135"/>
      <c r="H49" s="135"/>
      <c r="I49" s="119" t="str">
        <f>IF(NOT(ISBLANK(D47)),D45,IF(NOT(ISBLANK(E47)),E45,IF(NOT(ISBLANK(F47)),F45,IF(NOT(ISBLANK(G47)),G45,IF(NOT(ISBLANK(H47)),H45,IF(NOT(ISBLANK(I47)),I45,0))))))&amp;IF(IF(NOT(ISBLANK(D47)),D45,IF(NOT(ISBLANK(E47)),E45,IF(NOT(ISBLANK(F47)),F45,IF(NOT(ISBLANK(G47)),G45,IF(NOT(ISBLANK(H47)),H45,IF(NOT(ISBLANK(I47)),I45,0))))))=1," punto"," punti")</f>
        <v>0 punti</v>
      </c>
      <c r="L49" s="127"/>
    </row>
    <row r="50" spans="1:21" s="7" customFormat="1" ht="9.6" customHeight="1" thickBot="1" x14ac:dyDescent="0.25">
      <c r="A50" s="132"/>
      <c r="B50" s="120"/>
      <c r="C50" s="120"/>
      <c r="D50" s="120"/>
      <c r="E50" s="120"/>
      <c r="F50" s="120"/>
      <c r="G50" s="120"/>
      <c r="H50" s="120"/>
      <c r="I50" s="121"/>
      <c r="J50" s="122"/>
      <c r="K50" s="122"/>
      <c r="L50" s="123"/>
    </row>
    <row r="51" spans="1:21" s="7" customFormat="1" ht="15" x14ac:dyDescent="0.2">
      <c r="B51" s="48"/>
      <c r="C51" s="48"/>
      <c r="D51" s="48"/>
      <c r="E51" s="48"/>
      <c r="F51" s="48"/>
      <c r="G51" s="48"/>
      <c r="H51" s="48"/>
      <c r="I51" s="48"/>
      <c r="J51" s="38"/>
      <c r="K51" s="39"/>
      <c r="L51" s="39"/>
    </row>
    <row r="52" spans="1:21" s="7" customFormat="1" thickBot="1" x14ac:dyDescent="0.25">
      <c r="B52" s="48"/>
      <c r="C52" s="48"/>
      <c r="D52" s="48"/>
      <c r="E52" s="48"/>
      <c r="F52" s="48"/>
      <c r="G52" s="48"/>
      <c r="H52" s="48"/>
      <c r="I52" s="48"/>
      <c r="J52" s="38"/>
      <c r="K52" s="39"/>
      <c r="L52" s="39"/>
    </row>
    <row r="53" spans="1:21" s="8" customFormat="1" ht="21.75" customHeight="1" x14ac:dyDescent="0.25">
      <c r="A53" s="93" t="s">
        <v>132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157" t="s">
        <v>61</v>
      </c>
    </row>
    <row r="54" spans="1:21" s="8" customFormat="1" ht="5.0999999999999996" customHeight="1" x14ac:dyDescent="0.25">
      <c r="A54" s="15"/>
      <c r="B54" s="129"/>
      <c r="C54" s="50"/>
      <c r="D54" s="50"/>
      <c r="E54" s="50"/>
      <c r="F54" s="50"/>
      <c r="G54" s="50"/>
      <c r="H54" s="50"/>
      <c r="I54" s="50"/>
      <c r="J54" s="22"/>
      <c r="K54" s="110"/>
      <c r="L54" s="78"/>
      <c r="N54" s="53"/>
      <c r="Q54" s="59"/>
    </row>
    <row r="55" spans="1:21" s="5" customFormat="1" ht="18" customHeight="1" x14ac:dyDescent="0.25">
      <c r="A55" s="130"/>
      <c r="B55" s="171" t="s">
        <v>62</v>
      </c>
      <c r="C55" s="171"/>
      <c r="D55" s="85">
        <v>0</v>
      </c>
      <c r="E55" s="83">
        <v>0.2</v>
      </c>
      <c r="F55" s="83">
        <v>0.4</v>
      </c>
      <c r="G55" s="83">
        <v>0.6</v>
      </c>
      <c r="H55" s="83">
        <v>0.8</v>
      </c>
      <c r="I55" s="85">
        <v>1</v>
      </c>
      <c r="J55" s="22"/>
      <c r="K55" s="124" t="s">
        <v>63</v>
      </c>
      <c r="L55" s="158"/>
      <c r="P55" s="5">
        <v>1</v>
      </c>
      <c r="Q55" s="5">
        <v>2</v>
      </c>
      <c r="R55" s="5">
        <v>3</v>
      </c>
      <c r="S55" s="5">
        <v>4</v>
      </c>
    </row>
    <row r="56" spans="1:21" ht="26.25" customHeight="1" x14ac:dyDescent="0.25">
      <c r="A56" s="149"/>
      <c r="B56" s="196" t="s">
        <v>64</v>
      </c>
      <c r="C56" s="198" t="s">
        <v>65</v>
      </c>
      <c r="D56" s="200" t="s">
        <v>46</v>
      </c>
      <c r="E56" s="200" t="s">
        <v>45</v>
      </c>
      <c r="F56" s="200" t="s">
        <v>44</v>
      </c>
      <c r="G56" s="200" t="s">
        <v>43</v>
      </c>
      <c r="H56" s="200" t="s">
        <v>28</v>
      </c>
      <c r="I56" s="200" t="s">
        <v>42</v>
      </c>
      <c r="J56" s="38"/>
      <c r="K56" s="179"/>
      <c r="L56" s="159"/>
      <c r="P56" s="163" t="s">
        <v>71</v>
      </c>
      <c r="Q56" s="163" t="s">
        <v>71</v>
      </c>
      <c r="R56" s="163" t="s">
        <v>71</v>
      </c>
      <c r="S56" s="163" t="s">
        <v>71</v>
      </c>
    </row>
    <row r="57" spans="1:21" ht="17.100000000000001" customHeight="1" x14ac:dyDescent="0.25">
      <c r="A57" s="149"/>
      <c r="B57" s="197"/>
      <c r="C57" s="199"/>
      <c r="D57" s="201"/>
      <c r="E57" s="201"/>
      <c r="F57" s="201"/>
      <c r="G57" s="201"/>
      <c r="H57" s="201" t="s">
        <v>8</v>
      </c>
      <c r="I57" s="201"/>
      <c r="J57" s="38"/>
      <c r="K57" s="179"/>
      <c r="L57" s="159"/>
      <c r="M57" s="8"/>
      <c r="P57" s="12" t="s">
        <v>143</v>
      </c>
      <c r="Q57" s="12" t="s">
        <v>148</v>
      </c>
      <c r="R57" s="12" t="s">
        <v>160</v>
      </c>
      <c r="S57" s="12" t="s">
        <v>152</v>
      </c>
      <c r="T57" s="8"/>
      <c r="U57" s="8"/>
    </row>
    <row r="58" spans="1:21" s="8" customFormat="1" ht="30" customHeight="1" x14ac:dyDescent="0.25">
      <c r="A58" s="15"/>
      <c r="B58" s="102">
        <v>1</v>
      </c>
      <c r="C58" s="202" t="s">
        <v>147</v>
      </c>
      <c r="D58" s="202"/>
      <c r="E58" s="195" t="s">
        <v>71</v>
      </c>
      <c r="F58" s="195"/>
      <c r="G58" s="195"/>
      <c r="H58" s="195"/>
      <c r="I58" s="104">
        <f>IF(E58=$P$57,5,IF(E58=$P$58,4,IF(E58=$P$59,3,IF(E58=$P$60,2,IF(E58=$P$61,1,0)))))</f>
        <v>0</v>
      </c>
      <c r="J58" s="22"/>
      <c r="K58" s="179"/>
      <c r="L58" s="159"/>
      <c r="P58" s="12" t="s">
        <v>144</v>
      </c>
      <c r="Q58" s="12" t="s">
        <v>149</v>
      </c>
      <c r="R58" s="12" t="s">
        <v>161</v>
      </c>
      <c r="S58" s="12" t="s">
        <v>170</v>
      </c>
    </row>
    <row r="59" spans="1:21" s="8" customFormat="1" ht="30" customHeight="1" x14ac:dyDescent="0.25">
      <c r="A59" s="15"/>
      <c r="B59" s="102">
        <v>2</v>
      </c>
      <c r="C59" s="202" t="s">
        <v>139</v>
      </c>
      <c r="D59" s="202"/>
      <c r="E59" s="195" t="s">
        <v>71</v>
      </c>
      <c r="F59" s="195"/>
      <c r="G59" s="195"/>
      <c r="H59" s="195"/>
      <c r="I59" s="104">
        <f>IF(E59=$Q$57,5,IF(E59=$Q$58,4,IF(E59=$Q$59,3,IF(E59=$Q$60,2,IF(E59=$Q$61,1,0)))))</f>
        <v>0</v>
      </c>
      <c r="J59" s="22"/>
      <c r="K59" s="179"/>
      <c r="L59" s="159"/>
      <c r="P59" s="12" t="s">
        <v>145</v>
      </c>
      <c r="Q59" s="12" t="s">
        <v>150</v>
      </c>
      <c r="R59" s="12" t="s">
        <v>159</v>
      </c>
      <c r="S59" s="12" t="s">
        <v>153</v>
      </c>
    </row>
    <row r="60" spans="1:21" s="8" customFormat="1" ht="30" customHeight="1" x14ac:dyDescent="0.25">
      <c r="A60" s="15"/>
      <c r="B60" s="102">
        <v>3</v>
      </c>
      <c r="C60" s="203" t="s">
        <v>140</v>
      </c>
      <c r="D60" s="203"/>
      <c r="E60" s="195" t="s">
        <v>71</v>
      </c>
      <c r="F60" s="195"/>
      <c r="G60" s="195"/>
      <c r="H60" s="195"/>
      <c r="I60" s="104">
        <f>IF(E60=$R$57,5,IF(E60=$R$58,4,IF(E60=$R$59,3,IF(E60=$R$60,2,IF(E60=$R$61,1,0)))))</f>
        <v>0</v>
      </c>
      <c r="J60" s="22"/>
      <c r="K60" s="179"/>
      <c r="L60" s="159"/>
      <c r="P60" s="12" t="s">
        <v>146</v>
      </c>
      <c r="Q60" s="12" t="s">
        <v>151</v>
      </c>
      <c r="R60" s="12" t="s">
        <v>162</v>
      </c>
      <c r="S60" s="12" t="s">
        <v>171</v>
      </c>
    </row>
    <row r="61" spans="1:21" s="8" customFormat="1" ht="30" customHeight="1" x14ac:dyDescent="0.25">
      <c r="A61" s="15"/>
      <c r="B61" s="103">
        <v>4</v>
      </c>
      <c r="C61" s="202" t="s">
        <v>141</v>
      </c>
      <c r="D61" s="202"/>
      <c r="E61" s="195" t="s">
        <v>71</v>
      </c>
      <c r="F61" s="195"/>
      <c r="G61" s="195"/>
      <c r="H61" s="195"/>
      <c r="I61" s="104">
        <f>IF(E61=$S$57,5,IF(E61=$S$58,4,IF(E61=$S$59,3,IF(E61=$S$60,2,IF(E61=$S61,1,0)))))</f>
        <v>0</v>
      </c>
      <c r="J61" s="22"/>
      <c r="K61" s="179"/>
      <c r="L61" s="159"/>
      <c r="P61" s="12" t="s">
        <v>142</v>
      </c>
      <c r="Q61" s="12" t="s">
        <v>75</v>
      </c>
      <c r="R61" s="12" t="s">
        <v>163</v>
      </c>
      <c r="S61" s="12" t="s">
        <v>75</v>
      </c>
    </row>
    <row r="62" spans="1:21" s="8" customFormat="1" ht="5.0999999999999996" customHeight="1" x14ac:dyDescent="0.2">
      <c r="A62" s="15"/>
      <c r="B62" s="144"/>
      <c r="C62" s="49"/>
      <c r="D62" s="49"/>
      <c r="E62" s="49"/>
      <c r="F62" s="49"/>
      <c r="G62" s="49"/>
      <c r="H62" s="7"/>
      <c r="I62" s="7"/>
      <c r="J62" s="38"/>
      <c r="K62" s="39"/>
      <c r="L62" s="126"/>
      <c r="N62" s="3"/>
      <c r="O62" s="3"/>
      <c r="Q62" s="3"/>
      <c r="T62" s="3"/>
      <c r="U62" s="3"/>
    </row>
    <row r="63" spans="1:21" s="8" customFormat="1" ht="14.25" customHeight="1" x14ac:dyDescent="0.25">
      <c r="A63" s="15"/>
      <c r="B63" s="24"/>
      <c r="C63" s="29"/>
      <c r="D63" s="28"/>
      <c r="E63" s="28"/>
      <c r="F63" s="28"/>
      <c r="G63" s="28"/>
      <c r="H63" s="80" t="s">
        <v>69</v>
      </c>
      <c r="I63" s="81">
        <f>SUM(I58:I61)</f>
        <v>0</v>
      </c>
      <c r="J63" s="22"/>
      <c r="K63" s="45"/>
      <c r="L63" s="139"/>
    </row>
    <row r="64" spans="1:21" s="7" customFormat="1" ht="14.1" customHeight="1" x14ac:dyDescent="0.2">
      <c r="A64" s="131"/>
      <c r="B64" s="48"/>
      <c r="C64" s="49"/>
      <c r="D64" s="49"/>
      <c r="E64" s="49"/>
      <c r="F64" s="49"/>
      <c r="G64" s="49"/>
      <c r="H64" s="38"/>
      <c r="I64" s="38"/>
      <c r="J64" s="22"/>
      <c r="K64" s="45"/>
      <c r="L64" s="139"/>
    </row>
    <row r="65" spans="1:12" s="7" customFormat="1" ht="15" x14ac:dyDescent="0.2">
      <c r="A65" s="131"/>
      <c r="B65" s="118" t="s">
        <v>105</v>
      </c>
      <c r="C65" s="134"/>
      <c r="D65" s="134"/>
      <c r="E65" s="135"/>
      <c r="F65" s="135"/>
      <c r="G65" s="135"/>
      <c r="H65" s="135"/>
      <c r="I65" s="119" t="str">
        <f>IF(AND(I63&gt;=0,I63&lt;=4),D55,IF(AND(I63&gt;=5,I63&lt;=7),E55,IF(AND(I63&gt;=8,I63&lt;=10),F55,IF(AND(I63&gt;=11,I63&lt;=13),G55,IF(AND(I63&gt;=14,I63&lt;=16),H55,I55)))))&amp;IF(IF(AND(I63&gt;=0,I63&lt;=4),D55,IF(AND(I63&gt;=5,I63&lt;=7),E55,IF(AND(I63&gt;=8,I63&lt;=10),F55,IF(AND(I63&gt;=11,I63&lt;=13),G55,IF(AND(I63&gt;=14,I63&lt;=16),H55,I55)))))=1," punto"," punti")</f>
        <v>0 punti</v>
      </c>
      <c r="J65" s="38"/>
      <c r="K65" s="38"/>
      <c r="L65" s="146"/>
    </row>
    <row r="66" spans="1:12" s="7" customFormat="1" ht="9.6" customHeight="1" thickBot="1" x14ac:dyDescent="0.25">
      <c r="A66" s="132"/>
      <c r="B66" s="120"/>
      <c r="C66" s="120"/>
      <c r="D66" s="120"/>
      <c r="E66" s="120"/>
      <c r="F66" s="120"/>
      <c r="G66" s="120"/>
      <c r="H66" s="120"/>
      <c r="I66" s="121"/>
      <c r="J66" s="122"/>
      <c r="K66" s="122"/>
      <c r="L66" s="123"/>
    </row>
    <row r="67" spans="1:12" s="7" customFormat="1" ht="15" x14ac:dyDescent="0.2">
      <c r="B67" s="48"/>
      <c r="C67" s="48"/>
      <c r="D67" s="48"/>
      <c r="E67" s="48"/>
      <c r="F67" s="48"/>
      <c r="G67" s="48"/>
      <c r="H67" s="48"/>
      <c r="I67" s="48"/>
      <c r="J67" s="38"/>
      <c r="K67" s="39"/>
      <c r="L67" s="39"/>
    </row>
    <row r="68" spans="1:12" s="22" customFormat="1" ht="15" x14ac:dyDescent="0.2">
      <c r="B68" s="48"/>
      <c r="C68" s="48"/>
      <c r="D68" s="48"/>
      <c r="E68" s="48"/>
      <c r="F68" s="48"/>
      <c r="G68" s="48"/>
      <c r="H68" s="48"/>
      <c r="I68" s="48"/>
      <c r="J68" s="38"/>
      <c r="K68" s="39"/>
      <c r="L68" s="39"/>
    </row>
    <row r="69" spans="1:12" s="22" customFormat="1" ht="15" x14ac:dyDescent="0.25">
      <c r="A69" s="16"/>
      <c r="B69" s="16"/>
      <c r="C69" s="17"/>
      <c r="D69" s="25"/>
      <c r="E69" s="18"/>
      <c r="F69" s="18"/>
      <c r="G69" s="19"/>
      <c r="H69" s="20"/>
      <c r="I69" s="17"/>
      <c r="J69" s="17"/>
      <c r="K69" s="17"/>
      <c r="L69" s="17"/>
    </row>
    <row r="70" spans="1:12" s="22" customFormat="1" ht="28.15" customHeight="1" x14ac:dyDescent="0.25">
      <c r="A70" s="185" t="s">
        <v>179</v>
      </c>
      <c r="B70" s="185"/>
      <c r="C70" s="186"/>
      <c r="D70" s="186"/>
      <c r="E70" s="186"/>
      <c r="F70" s="186"/>
      <c r="G70" s="186"/>
      <c r="H70" s="186"/>
      <c r="I70" s="186"/>
      <c r="J70" s="186"/>
      <c r="K70" s="186"/>
      <c r="L70" s="186"/>
    </row>
    <row r="71" spans="1:12" s="22" customFormat="1" ht="16.149999999999999" customHeight="1" x14ac:dyDescent="0.25">
      <c r="A71" s="133"/>
      <c r="C71" s="26"/>
      <c r="D71" s="27"/>
      <c r="E71" s="27"/>
      <c r="F71" s="27"/>
      <c r="G71" s="28"/>
      <c r="H71" s="21"/>
      <c r="I71" s="24"/>
      <c r="J71" s="24"/>
      <c r="K71" s="24"/>
      <c r="L71" s="24"/>
    </row>
    <row r="72" spans="1:12" s="22" customFormat="1" ht="14.1" customHeight="1" x14ac:dyDescent="0.25">
      <c r="A72" s="29" t="s">
        <v>70</v>
      </c>
      <c r="C72" s="187"/>
      <c r="D72" s="187"/>
      <c r="E72" s="187"/>
      <c r="F72" s="187"/>
      <c r="G72" s="187"/>
      <c r="H72" s="187"/>
      <c r="I72" s="187"/>
      <c r="J72" s="187"/>
      <c r="K72" s="187"/>
      <c r="L72" s="187"/>
    </row>
    <row r="73" spans="1:12" x14ac:dyDescent="0.25">
      <c r="A73" s="30"/>
      <c r="B73" s="30"/>
      <c r="C73" s="31"/>
      <c r="D73" s="32"/>
      <c r="E73" s="33"/>
      <c r="F73" s="33"/>
      <c r="G73" s="34"/>
      <c r="H73" s="35"/>
      <c r="I73" s="31"/>
      <c r="J73" s="31"/>
      <c r="K73" s="31"/>
      <c r="L73" s="31"/>
    </row>
    <row r="74" spans="1:12" x14ac:dyDescent="0.25">
      <c r="B74" s="7"/>
      <c r="C74" s="7"/>
      <c r="D74" s="7"/>
      <c r="E74" s="7"/>
      <c r="F74" s="7"/>
      <c r="G74" s="7"/>
      <c r="H74" s="7"/>
      <c r="I74" s="7"/>
      <c r="J74" s="22"/>
      <c r="K74" s="22"/>
      <c r="L74" s="22"/>
    </row>
    <row r="75" spans="1:12" x14ac:dyDescent="0.25">
      <c r="J75" s="7"/>
      <c r="K75" s="14"/>
      <c r="L75" s="14"/>
    </row>
  </sheetData>
  <sheetProtection algorithmName="SHA-512" hashValue="7xMMy/k84rdIXXxvU+ql9R/nYXj2n5i3ITsBk/XvgW5FAgyDX4UJV0dpEjVPMmX2Kr4B92377w/SsaY/J2YKQA==" saltValue="Kd/rpm7qW120Hm5iHJYikg==" spinCount="100000" sheet="1" selectLockedCells="1"/>
  <dataConsolidate/>
  <mergeCells count="42">
    <mergeCell ref="A1:B1"/>
    <mergeCell ref="A2:B2"/>
    <mergeCell ref="C2:L2"/>
    <mergeCell ref="A3:B3"/>
    <mergeCell ref="C3:L3"/>
    <mergeCell ref="K56:K61"/>
    <mergeCell ref="K20:K25"/>
    <mergeCell ref="A70:B70"/>
    <mergeCell ref="C70:L70"/>
    <mergeCell ref="C72:L72"/>
    <mergeCell ref="C58:D58"/>
    <mergeCell ref="E58:H58"/>
    <mergeCell ref="C59:D59"/>
    <mergeCell ref="E59:H59"/>
    <mergeCell ref="C60:D60"/>
    <mergeCell ref="E60:H60"/>
    <mergeCell ref="F56:F57"/>
    <mergeCell ref="G56:G57"/>
    <mergeCell ref="H56:H57"/>
    <mergeCell ref="I56:I57"/>
    <mergeCell ref="C61:D61"/>
    <mergeCell ref="E61:H61"/>
    <mergeCell ref="B55:C55"/>
    <mergeCell ref="B56:B57"/>
    <mergeCell ref="C56:C57"/>
    <mergeCell ref="D56:D57"/>
    <mergeCell ref="E56:E57"/>
    <mergeCell ref="M9:M10"/>
    <mergeCell ref="A4:B4"/>
    <mergeCell ref="B45:C45"/>
    <mergeCell ref="B46:C47"/>
    <mergeCell ref="K36:K37"/>
    <mergeCell ref="K46:K47"/>
    <mergeCell ref="C21:G21"/>
    <mergeCell ref="C22:G22"/>
    <mergeCell ref="C23:G23"/>
    <mergeCell ref="C24:G24"/>
    <mergeCell ref="C25:G25"/>
    <mergeCell ref="B35:C35"/>
    <mergeCell ref="B36:C37"/>
    <mergeCell ref="D36:D37"/>
    <mergeCell ref="B19:C19"/>
  </mergeCells>
  <conditionalFormatting sqref="D47:I47">
    <cfRule type="expression" dxfId="38" priority="1">
      <formula>AND(COUNTBLANK($D$47:$I$47)&lt;6,ISBLANK(D$47))</formula>
    </cfRule>
  </conditionalFormatting>
  <conditionalFormatting sqref="E37:J37">
    <cfRule type="expression" dxfId="37" priority="2">
      <formula>AND(COUNTBLANK($E$37:$I$37)&lt;5,ISBLANK(E$37))</formula>
    </cfRule>
  </conditionalFormatting>
  <conditionalFormatting sqref="F14">
    <cfRule type="cellIs" dxfId="36" priority="3" operator="between">
      <formula>5.6</formula>
      <formula>6.5</formula>
    </cfRule>
    <cfRule type="cellIs" dxfId="35" priority="4" operator="between">
      <formula>4.6</formula>
      <formula>5.5</formula>
    </cfRule>
    <cfRule type="cellIs" dxfId="34" priority="5" operator="between">
      <formula>3.6</formula>
      <formula>4.5</formula>
    </cfRule>
    <cfRule type="cellIs" dxfId="33" priority="6" operator="between">
      <formula>2.6</formula>
      <formula>3.5</formula>
    </cfRule>
    <cfRule type="cellIs" dxfId="32" priority="7" operator="between">
      <formula>1.6</formula>
      <formula>2.5</formula>
    </cfRule>
    <cfRule type="cellIs" dxfId="31" priority="8" operator="between">
      <formula>0</formula>
      <formula>1.5</formula>
    </cfRule>
    <cfRule type="cellIs" dxfId="30" priority="9" operator="equal">
      <formula>0</formula>
    </cfRule>
  </conditionalFormatting>
  <dataValidations count="11">
    <dataValidation type="list" allowBlank="1" showInputMessage="1" showErrorMessage="1" sqref="H21 H24:H25" xr:uid="{F4887F4C-BC3C-4370-9C73-C5CCEA22517E}">
      <formula1>$N$21:$N$23</formula1>
    </dataValidation>
    <dataValidation type="list" allowBlank="1" showInputMessage="1" showErrorMessage="1" sqref="H22:H23" xr:uid="{2C568829-8204-431B-A9AD-E40F8CBC749A}">
      <formula1>$O$21:$O$24</formula1>
    </dataValidation>
    <dataValidation type="list" allowBlank="1" showInputMessage="1" showErrorMessage="1" sqref="E61:H62 E26:H26" xr:uid="{33F453B6-B1B4-4232-9DCB-9FB08F1AB336}">
      <formula1>$S$56:$S$61</formula1>
    </dataValidation>
    <dataValidation type="list" allowBlank="1" showInputMessage="1" showErrorMessage="1" sqref="E60:H60" xr:uid="{3D5E7775-897C-41B2-A2C8-860FFBD00D30}">
      <formula1>$R$56:$R$61</formula1>
    </dataValidation>
    <dataValidation type="list" allowBlank="1" showInputMessage="1" showErrorMessage="1" sqref="E59:H59" xr:uid="{BDB78ED2-D547-4527-B0B4-A4DD8CB86ECE}">
      <formula1>$Q$56:$Q$61</formula1>
    </dataValidation>
    <dataValidation type="list" allowBlank="1" showInputMessage="1" showErrorMessage="1" sqref="E58:H58" xr:uid="{F976D1FC-4EC5-4210-8327-0D8B6BB4639E}">
      <formula1>$P$56:$P$61</formula1>
    </dataValidation>
    <dataValidation type="custom" allowBlank="1" showInputMessage="1" showErrorMessage="1" errorTitle="Nicht möglich" error="Eine Mehrfachauswahl ist nicht möglich!" sqref="J37" xr:uid="{7A2E61D5-79A7-4F5E-ADCE-719017096E0B}">
      <formula1>COUNTA($E$38,K$38,$G$38,$H$38,$I$38)=1</formula1>
    </dataValidation>
    <dataValidation type="custom" allowBlank="1" showInputMessage="1" showErrorMessage="1" sqref="D47:I47" xr:uid="{9B22E6DB-D6C7-4702-BD62-4C8C68AAC96C}">
      <formula1>COUNTA($D$47:$I$47)=1</formula1>
    </dataValidation>
    <dataValidation type="date" operator="greaterThanOrEqual" allowBlank="1" showInputMessage="1" showErrorMessage="1" error="Per favore inserire la data nel formato gg.mm.aaaa." sqref="C72:L72" xr:uid="{AF28B6CD-6607-44F8-AF50-C20F4F6690B6}">
      <formula1>36526</formula1>
    </dataValidation>
    <dataValidation type="custom" allowBlank="1" showInputMessage="1" showErrorMessage="1" errorTitle="Nicht möglich" error="La selezione multipla non è possibile!" sqref="H37 I37 G37 E37" xr:uid="{07C34ADF-F454-44B4-B7CD-24B6D35E6B73}">
      <formula1>COUNTA($E$37,F$37,$G$37,$H$37,$I$37)=1</formula1>
    </dataValidation>
    <dataValidation type="custom" allowBlank="1" showInputMessage="1" errorTitle="Nicht möglich" error="La selezione multipla non è possibile!" sqref="F37" xr:uid="{478BCC24-D5B7-4BCA-8A9F-A44363F66CE4}">
      <formula1>COUNTA($E$37,G$37,$G$37,$H$37,$I$37)=1</formula1>
    </dataValidation>
  </dataValidations>
  <pageMargins left="0.39370078740157483" right="0.39370078740157483" top="0.9240196078431373" bottom="0.63137254901960782" header="0.31496062992125984" footer="0.39370078740157483"/>
  <pageSetup paperSize="9" scale="43" fitToHeight="0" orientation="landscape" r:id="rId1"/>
  <headerFooter>
    <oddHeader>&amp;L&amp;"Arial,Normale"&amp;14&amp;KE0081CCriterio 141
Qualità dell'aria interna
Abitazioni - Versione 23.1&amp;R&amp;G</oddHeader>
    <oddFooter>&amp;L&amp;"Arial,Normale"&amp;11&amp;F&amp;R&amp;"Arial,Normale"&amp;11Pagina &amp;P di &amp;N</oddFooter>
  </headerFooter>
  <rowBreaks count="2" manualBreakCount="2">
    <brk id="31" max="11" man="1"/>
    <brk id="51" max="11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0180D-7313-4268-A8FD-A0C6BB6DFF22}">
  <sheetPr>
    <pageSetUpPr autoPageBreaks="0" fitToPage="1"/>
  </sheetPr>
  <dimension ref="A1:AA76"/>
  <sheetViews>
    <sheetView showGridLines="0" view="pageLayout" topLeftCell="A33" zoomScaleNormal="70" zoomScaleSheetLayoutView="100" workbookViewId="0">
      <selection activeCell="H38" sqref="H38"/>
    </sheetView>
  </sheetViews>
  <sheetFormatPr defaultColWidth="10.875" defaultRowHeight="15.75" x14ac:dyDescent="0.25"/>
  <cols>
    <col min="1" max="1" width="1.25" customWidth="1"/>
    <col min="2" max="2" width="33.625" customWidth="1"/>
    <col min="3" max="3" width="35.625" customWidth="1"/>
    <col min="4" max="9" width="16" customWidth="1"/>
    <col min="10" max="10" width="1.25" customWidth="1"/>
    <col min="11" max="11" width="30" customWidth="1"/>
    <col min="12" max="12" width="1.25" customWidth="1"/>
    <col min="13" max="27" width="10.875" hidden="1" customWidth="1"/>
    <col min="28" max="28" width="10.875" customWidth="1"/>
  </cols>
  <sheetData>
    <row r="1" spans="1:16" s="22" customFormat="1" ht="10.5" customHeight="1" x14ac:dyDescent="0.25">
      <c r="A1" s="177"/>
      <c r="B1" s="177"/>
      <c r="C1" s="17"/>
      <c r="D1" s="18"/>
      <c r="E1" s="18"/>
      <c r="F1" s="18"/>
      <c r="G1" s="19"/>
      <c r="H1" s="20"/>
      <c r="I1" s="20"/>
      <c r="J1" s="20"/>
      <c r="K1" s="20"/>
      <c r="L1" s="20"/>
    </row>
    <row r="2" spans="1:16" s="23" customFormat="1" ht="15" customHeight="1" thickBot="1" x14ac:dyDescent="0.3">
      <c r="A2" s="188" t="s">
        <v>90</v>
      </c>
      <c r="B2" s="188"/>
      <c r="C2" s="178"/>
      <c r="D2" s="178"/>
      <c r="E2" s="178"/>
      <c r="F2" s="178"/>
      <c r="G2" s="178"/>
      <c r="H2" s="178"/>
      <c r="I2" s="178"/>
      <c r="J2" s="178"/>
      <c r="K2" s="178"/>
      <c r="L2" s="178"/>
    </row>
    <row r="3" spans="1:16" s="23" customFormat="1" ht="15" customHeight="1" thickTop="1" thickBot="1" x14ac:dyDescent="0.3">
      <c r="A3" s="188" t="s">
        <v>91</v>
      </c>
      <c r="B3" s="188"/>
      <c r="C3" s="178"/>
      <c r="D3" s="178"/>
      <c r="E3" s="178"/>
      <c r="F3" s="178"/>
      <c r="G3" s="178"/>
      <c r="H3" s="178"/>
      <c r="I3" s="178"/>
      <c r="J3" s="178"/>
      <c r="K3" s="178"/>
      <c r="L3" s="178"/>
    </row>
    <row r="4" spans="1:16" s="22" customFormat="1" ht="10.5" customHeight="1" thickTop="1" x14ac:dyDescent="0.25">
      <c r="A4" s="189"/>
      <c r="B4" s="189"/>
      <c r="C4" s="31"/>
      <c r="D4" s="32"/>
      <c r="E4" s="33"/>
      <c r="F4" s="33"/>
      <c r="G4" s="34"/>
      <c r="H4" s="56"/>
      <c r="I4" s="32"/>
      <c r="J4" s="32"/>
      <c r="K4" s="32"/>
      <c r="L4" s="32"/>
    </row>
    <row r="5" spans="1:16" s="3" customFormat="1" ht="6" customHeight="1" x14ac:dyDescent="0.25">
      <c r="B5" s="36"/>
      <c r="C5" s="13"/>
      <c r="D5" s="37"/>
      <c r="E5" s="37"/>
      <c r="F5" s="37"/>
      <c r="G5" s="37"/>
      <c r="H5" s="37"/>
      <c r="I5" s="37"/>
      <c r="J5" s="38"/>
      <c r="K5" s="39"/>
      <c r="L5" s="39"/>
    </row>
    <row r="6" spans="1:16" s="2" customFormat="1" ht="14.25" x14ac:dyDescent="0.2">
      <c r="B6" s="40"/>
      <c r="C6" s="13"/>
      <c r="D6" s="38"/>
      <c r="E6" s="38"/>
      <c r="F6" s="38"/>
      <c r="G6" s="38"/>
      <c r="H6" s="38"/>
      <c r="I6" s="38"/>
      <c r="J6" s="38"/>
      <c r="K6" s="39"/>
      <c r="L6" s="39"/>
    </row>
    <row r="7" spans="1:16" s="2" customFormat="1" ht="18" x14ac:dyDescent="0.25">
      <c r="A7" s="161" t="s">
        <v>154</v>
      </c>
      <c r="B7" s="161"/>
      <c r="D7" s="38"/>
      <c r="E7" s="38"/>
      <c r="F7" s="38"/>
      <c r="G7" s="38"/>
      <c r="H7" s="38"/>
      <c r="I7" s="38"/>
      <c r="J7" s="38"/>
      <c r="K7" s="44"/>
      <c r="L7" s="44"/>
    </row>
    <row r="8" spans="1:16" s="7" customFormat="1" ht="14.25" customHeight="1" x14ac:dyDescent="0.2">
      <c r="A8" s="13"/>
      <c r="B8" s="58"/>
      <c r="D8" s="58"/>
      <c r="E8" s="38"/>
      <c r="M8" s="42"/>
    </row>
    <row r="9" spans="1:16" s="7" customFormat="1" ht="15" x14ac:dyDescent="0.2">
      <c r="A9" s="22" t="s">
        <v>92</v>
      </c>
      <c r="D9" s="92" t="s">
        <v>95</v>
      </c>
      <c r="F9" s="91" t="str">
        <f>$I$30</f>
        <v>0 punti</v>
      </c>
      <c r="M9" s="167"/>
    </row>
    <row r="10" spans="1:16" s="7" customFormat="1" ht="15" x14ac:dyDescent="0.2">
      <c r="A10" s="22" t="s">
        <v>131</v>
      </c>
      <c r="D10" s="92" t="s">
        <v>96</v>
      </c>
      <c r="F10" s="91" t="str">
        <f>$I$40</f>
        <v>0 punti</v>
      </c>
      <c r="M10" s="167"/>
    </row>
    <row r="11" spans="1:16" s="7" customFormat="1" ht="15" x14ac:dyDescent="0.2">
      <c r="A11" s="22" t="s">
        <v>94</v>
      </c>
      <c r="D11" s="92" t="s">
        <v>96</v>
      </c>
      <c r="F11" s="91" t="str">
        <f>$I$50</f>
        <v>0 punti</v>
      </c>
    </row>
    <row r="12" spans="1:16" s="7" customFormat="1" ht="15" x14ac:dyDescent="0.2">
      <c r="A12" s="22" t="s">
        <v>132</v>
      </c>
      <c r="D12" s="92" t="s">
        <v>61</v>
      </c>
      <c r="F12" s="91" t="str">
        <f>$I$68</f>
        <v>0 punti</v>
      </c>
    </row>
    <row r="13" spans="1:16" s="4" customFormat="1" ht="3.75" customHeight="1" x14ac:dyDescent="0.25">
      <c r="B13" s="41"/>
      <c r="E13" s="13"/>
      <c r="F13" s="38"/>
      <c r="H13" s="38"/>
      <c r="I13" s="38"/>
      <c r="J13" s="38"/>
      <c r="K13" s="39"/>
      <c r="L13" s="39"/>
      <c r="M13" s="1"/>
    </row>
    <row r="14" spans="1:16" s="5" customFormat="1" ht="15" x14ac:dyDescent="0.2">
      <c r="B14" s="24"/>
      <c r="E14" s="43" t="s">
        <v>97</v>
      </c>
      <c r="F14" s="57">
        <f>SUM(SUBSTITUTE(F9,IF(ISNUMBER(FIND(" punti",F9))," punti"," punto"),""),SUBSTITUTE(F10,IF(ISNUMBER(FIND(" punti",F10))," punti"," punto"),""),SUBSTITUTE(F11,IF(ISNUMBER(FIND(" punti",F11))," punti"," punto"),""),SUBSTITUTE(F12,IF(ISNUMBER(FIND(" punti",F12))," punti"," punto"),""))</f>
        <v>0</v>
      </c>
      <c r="H14" s="22"/>
      <c r="M14" s="1"/>
      <c r="N14" s="7"/>
      <c r="O14" s="7"/>
      <c r="P14" s="7"/>
    </row>
    <row r="15" spans="1:16" x14ac:dyDescent="0.25">
      <c r="K15" s="11"/>
      <c r="L15" s="11"/>
    </row>
    <row r="16" spans="1:16" s="7" customFormat="1" thickBot="1" x14ac:dyDescent="0.3">
      <c r="B16" s="41"/>
      <c r="C16" s="13"/>
      <c r="D16" s="38"/>
      <c r="E16" s="38"/>
      <c r="F16" s="38"/>
      <c r="G16" s="38"/>
      <c r="H16" s="38"/>
      <c r="I16" s="38"/>
      <c r="J16" s="38"/>
      <c r="K16" s="39"/>
      <c r="L16" s="39"/>
    </row>
    <row r="17" spans="1:24" s="8" customFormat="1" ht="21.75" customHeight="1" x14ac:dyDescent="0.25">
      <c r="A17" s="93" t="s">
        <v>92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157" t="s">
        <v>95</v>
      </c>
    </row>
    <row r="18" spans="1:24" s="8" customFormat="1" ht="5.0999999999999996" customHeight="1" x14ac:dyDescent="0.25">
      <c r="A18" s="15"/>
      <c r="B18" s="27"/>
      <c r="C18" s="50"/>
      <c r="D18" s="50"/>
      <c r="E18" s="50"/>
      <c r="F18" s="50"/>
      <c r="G18" s="50"/>
      <c r="H18" s="50"/>
      <c r="I18" s="50"/>
      <c r="J18" s="22"/>
      <c r="K18" s="110"/>
      <c r="L18" s="78"/>
      <c r="N18" s="53"/>
      <c r="Q18" s="59"/>
    </row>
    <row r="19" spans="1:24" s="8" customFormat="1" ht="21.75" customHeight="1" x14ac:dyDescent="0.25">
      <c r="A19" s="15"/>
      <c r="B19" s="27" t="s">
        <v>98</v>
      </c>
      <c r="C19" s="54" t="s">
        <v>71</v>
      </c>
      <c r="D19" s="50"/>
      <c r="E19" s="50"/>
      <c r="F19" s="50"/>
      <c r="G19" s="50"/>
      <c r="H19" s="50"/>
      <c r="I19" s="50"/>
      <c r="J19" s="22"/>
      <c r="K19" s="110"/>
      <c r="L19" s="78"/>
    </row>
    <row r="20" spans="1:24" s="8" customFormat="1" ht="5.0999999999999996" customHeight="1" x14ac:dyDescent="0.25">
      <c r="A20" s="15"/>
      <c r="B20" s="129"/>
      <c r="C20" s="50"/>
      <c r="D20" s="50"/>
      <c r="E20" s="50"/>
      <c r="F20" s="50"/>
      <c r="G20" s="50"/>
      <c r="H20" s="50"/>
      <c r="I20" s="50"/>
      <c r="J20" s="22"/>
      <c r="K20" s="110"/>
      <c r="L20" s="78"/>
      <c r="N20" s="163" t="s">
        <v>71</v>
      </c>
    </row>
    <row r="21" spans="1:24" s="5" customFormat="1" ht="18" customHeight="1" x14ac:dyDescent="0.25">
      <c r="A21" s="130"/>
      <c r="B21" s="171" t="s">
        <v>62</v>
      </c>
      <c r="C21" s="171"/>
      <c r="D21" s="82">
        <f>1/3</f>
        <v>0.33333333333333331</v>
      </c>
      <c r="E21" s="84">
        <f>2/3</f>
        <v>0.66666666666666663</v>
      </c>
      <c r="F21" s="83">
        <v>1</v>
      </c>
      <c r="G21" s="84">
        <f>4/3</f>
        <v>1.3333333333333333</v>
      </c>
      <c r="H21" s="84">
        <f>5/3</f>
        <v>1.6666666666666667</v>
      </c>
      <c r="I21" s="85">
        <v>2</v>
      </c>
      <c r="J21" s="22"/>
      <c r="K21" s="105" t="s">
        <v>63</v>
      </c>
      <c r="L21" s="150"/>
      <c r="N21" s="12" t="s">
        <v>100</v>
      </c>
      <c r="O21" s="8"/>
      <c r="P21" s="8"/>
      <c r="Q21" s="8"/>
      <c r="R21" s="8"/>
      <c r="S21" s="8"/>
      <c r="T21" s="8"/>
      <c r="U21" s="8"/>
      <c r="V21" s="8"/>
      <c r="W21" s="8"/>
      <c r="X21" s="8"/>
    </row>
    <row r="22" spans="1:24" s="7" customFormat="1" ht="64.5" customHeight="1" x14ac:dyDescent="0.2">
      <c r="A22" s="131"/>
      <c r="B22" s="168" t="s">
        <v>101</v>
      </c>
      <c r="C22" s="174" t="s">
        <v>158</v>
      </c>
      <c r="D22" s="170" t="s">
        <v>4</v>
      </c>
      <c r="E22" s="46" t="s">
        <v>107</v>
      </c>
      <c r="F22" s="170" t="s">
        <v>4</v>
      </c>
      <c r="G22" s="46" t="s">
        <v>108</v>
      </c>
      <c r="H22" s="46" t="s">
        <v>109</v>
      </c>
      <c r="I22" s="60" t="s">
        <v>110</v>
      </c>
      <c r="J22" s="38"/>
      <c r="K22" s="179"/>
      <c r="L22" s="159"/>
      <c r="N22" s="12" t="s">
        <v>102</v>
      </c>
    </row>
    <row r="23" spans="1:24" s="7" customFormat="1" ht="14.25" customHeight="1" x14ac:dyDescent="0.2">
      <c r="A23" s="131"/>
      <c r="B23" s="168"/>
      <c r="C23" s="174"/>
      <c r="D23" s="170"/>
      <c r="E23" s="101"/>
      <c r="F23" s="170"/>
      <c r="G23" s="101"/>
      <c r="H23" s="101"/>
      <c r="I23" s="101"/>
      <c r="J23" s="38"/>
      <c r="K23" s="179"/>
      <c r="L23" s="159"/>
      <c r="N23" s="12" t="s">
        <v>103</v>
      </c>
    </row>
    <row r="24" spans="1:24" s="7" customFormat="1" ht="95.25" customHeight="1" x14ac:dyDescent="0.2">
      <c r="A24" s="131"/>
      <c r="B24" s="181" t="s">
        <v>99</v>
      </c>
      <c r="C24" s="182" t="s">
        <v>111</v>
      </c>
      <c r="D24" s="170" t="s">
        <v>4</v>
      </c>
      <c r="E24" s="170" t="s">
        <v>4</v>
      </c>
      <c r="F24" s="170" t="s">
        <v>4</v>
      </c>
      <c r="G24" s="61" t="s">
        <v>112</v>
      </c>
      <c r="H24" s="61" t="s">
        <v>113</v>
      </c>
      <c r="I24" s="61" t="s">
        <v>114</v>
      </c>
      <c r="J24" s="38"/>
      <c r="K24" s="179"/>
      <c r="L24" s="159"/>
    </row>
    <row r="25" spans="1:24" s="7" customFormat="1" ht="14.25" customHeight="1" x14ac:dyDescent="0.2">
      <c r="A25" s="131"/>
      <c r="B25" s="181"/>
      <c r="C25" s="182"/>
      <c r="D25" s="170"/>
      <c r="E25" s="170"/>
      <c r="F25" s="170"/>
      <c r="G25" s="101"/>
      <c r="H25" s="101"/>
      <c r="I25" s="101"/>
      <c r="J25" s="38"/>
      <c r="K25" s="179"/>
      <c r="L25" s="159"/>
      <c r="N25" s="109" t="s">
        <v>71</v>
      </c>
    </row>
    <row r="26" spans="1:24" s="7" customFormat="1" ht="31.5" customHeight="1" x14ac:dyDescent="0.2">
      <c r="A26" s="131"/>
      <c r="B26" s="176" t="s">
        <v>104</v>
      </c>
      <c r="C26" s="204" t="s">
        <v>155</v>
      </c>
      <c r="D26" s="115" t="str">
        <f t="shared" ref="D26:I26" si="0">IF($C$28=$N$26,O26,IF($C$28=$N$27,O27,"-"))</f>
        <v>-</v>
      </c>
      <c r="E26" s="115" t="str">
        <f t="shared" si="0"/>
        <v>-</v>
      </c>
      <c r="F26" s="115" t="str">
        <f t="shared" si="0"/>
        <v>-</v>
      </c>
      <c r="G26" s="115" t="str">
        <f t="shared" si="0"/>
        <v>-</v>
      </c>
      <c r="H26" s="115" t="str">
        <f t="shared" si="0"/>
        <v>-</v>
      </c>
      <c r="I26" s="180" t="str">
        <f t="shared" si="0"/>
        <v>-</v>
      </c>
      <c r="J26" s="38"/>
      <c r="K26" s="179"/>
      <c r="L26" s="159"/>
      <c r="N26" s="7" t="s">
        <v>156</v>
      </c>
      <c r="O26" s="6" t="s">
        <v>54</v>
      </c>
      <c r="P26" s="6" t="s">
        <v>22</v>
      </c>
      <c r="Q26" s="6" t="s">
        <v>23</v>
      </c>
      <c r="R26" s="6" t="s">
        <v>24</v>
      </c>
      <c r="S26" s="6" t="s">
        <v>25</v>
      </c>
      <c r="T26" s="6" t="s">
        <v>26</v>
      </c>
      <c r="U26" s="6" t="s">
        <v>37</v>
      </c>
      <c r="V26" s="6" t="s">
        <v>41</v>
      </c>
      <c r="W26" s="6" t="s">
        <v>38</v>
      </c>
      <c r="X26" s="6" t="s">
        <v>3</v>
      </c>
    </row>
    <row r="27" spans="1:24" s="7" customFormat="1" ht="31.5" customHeight="1" x14ac:dyDescent="0.2">
      <c r="A27" s="131"/>
      <c r="B27" s="176"/>
      <c r="C27" s="204"/>
      <c r="D27" s="112"/>
      <c r="E27" s="113" t="str">
        <f>IF($C$28=$N$26,X26,IF($C$28=$N$27,X27,"-"))</f>
        <v>-</v>
      </c>
      <c r="F27" s="113" t="str">
        <f>IF($C$28=$N$26,W26,IF($C$28=$N$27,W27,"-"))</f>
        <v>-</v>
      </c>
      <c r="G27" s="114" t="str">
        <f>IF($C$28=$N$26,V26,IF($C$28=$N$27,V27,"-"))</f>
        <v>-</v>
      </c>
      <c r="H27" s="114" t="str">
        <f>IF($C$28=$N$26,U26,IF($C$28=$N$27,U27,"-"))</f>
        <v>-</v>
      </c>
      <c r="I27" s="180" t="str">
        <f>IF($C$28=$N$26,T27,IF($C$28=$N$27,T28,"-"))</f>
        <v>-</v>
      </c>
      <c r="J27" s="38"/>
      <c r="K27" s="179"/>
      <c r="L27" s="159"/>
      <c r="N27" s="7" t="s">
        <v>157</v>
      </c>
      <c r="O27" s="6" t="s">
        <v>55</v>
      </c>
      <c r="P27" s="6" t="s">
        <v>29</v>
      </c>
      <c r="Q27" s="6" t="s">
        <v>28</v>
      </c>
      <c r="R27" s="6" t="s">
        <v>2</v>
      </c>
      <c r="S27" s="6" t="s">
        <v>27</v>
      </c>
      <c r="T27" s="6" t="s">
        <v>30</v>
      </c>
      <c r="U27" s="6" t="s">
        <v>39</v>
      </c>
      <c r="V27" s="6" t="s">
        <v>40</v>
      </c>
      <c r="W27" s="6" t="s">
        <v>37</v>
      </c>
      <c r="X27" s="6" t="s">
        <v>31</v>
      </c>
    </row>
    <row r="28" spans="1:24" s="7" customFormat="1" ht="17.100000000000001" customHeight="1" x14ac:dyDescent="0.2">
      <c r="A28" s="131"/>
      <c r="B28" s="176"/>
      <c r="C28" s="111" t="s">
        <v>71</v>
      </c>
      <c r="D28" s="101"/>
      <c r="E28" s="101"/>
      <c r="F28" s="101"/>
      <c r="G28" s="101"/>
      <c r="H28" s="101"/>
      <c r="I28" s="101"/>
      <c r="J28" s="38"/>
      <c r="K28" s="179"/>
      <c r="L28" s="159"/>
    </row>
    <row r="29" spans="1:24" s="7" customFormat="1" ht="15" x14ac:dyDescent="0.2">
      <c r="A29" s="131"/>
      <c r="B29" s="48"/>
      <c r="C29" s="49"/>
      <c r="D29" s="49"/>
      <c r="E29" s="49"/>
      <c r="F29" s="49"/>
      <c r="G29" s="49"/>
      <c r="H29" s="49"/>
      <c r="I29" s="49"/>
      <c r="J29" s="38"/>
      <c r="K29" s="39"/>
      <c r="L29" s="126"/>
    </row>
    <row r="30" spans="1:24" s="7" customFormat="1" ht="15" x14ac:dyDescent="0.2">
      <c r="A30" s="131"/>
      <c r="B30" s="118" t="s">
        <v>105</v>
      </c>
      <c r="C30" s="134"/>
      <c r="D30" s="134"/>
      <c r="E30" s="135"/>
      <c r="F30" s="135"/>
      <c r="G30" s="135"/>
      <c r="H30" s="135"/>
      <c r="I30" s="119" t="str">
        <f>ROUND(IF(NOT(ISBLANK(D28)),D21,IF(OR(NOT(ISBLANK(E28)),NOT(ISBLANK(E23))),E21,IF(NOT(ISBLANK(F28)),F21,IF(OR(NOT(ISBLANK(G28)),NOT(ISBLANK(G25)),NOT(ISBLANK(G23))),G21,IF(OR(NOT(ISBLANK(H28)),NOT(ISBLANK(H25)),NOT(ISBLANK(H23))),H21,IF(OR(NOT(ISBLANK(I28)),NOT(ISBLANK(I25)),NOT(ISBLANK(I23))),I21,0)))))),2)&amp;IF(IF(NOT(ISBLANK(D28)),D21,IF(OR(NOT(ISBLANK(E28)),NOT(ISBLANK(E23))),E21,IF(NOT(ISBLANK(F28)),F21,IF(OR(NOT(ISBLANK(G28)),NOT(ISBLANK(G25)),NOT(ISBLANK(G23))),G21,IF(OR(NOT(ISBLANK(H28)),NOT(ISBLANK(H25)),NOT(ISBLANK(H23))),H21,IF(OR(NOT(ISBLANK(I28)),NOT(ISBLANK(I25)),NOT(ISBLANK(I23))),I21,0))))))=1," punto"," punti")</f>
        <v>0 punti</v>
      </c>
      <c r="J30" s="38"/>
      <c r="K30" s="38"/>
      <c r="L30" s="146"/>
    </row>
    <row r="31" spans="1:24" s="7" customFormat="1" ht="9.6" customHeight="1" thickBot="1" x14ac:dyDescent="0.25">
      <c r="A31" s="132"/>
      <c r="B31" s="120"/>
      <c r="C31" s="120"/>
      <c r="D31" s="120"/>
      <c r="E31" s="120"/>
      <c r="F31" s="120"/>
      <c r="G31" s="120"/>
      <c r="H31" s="120"/>
      <c r="I31" s="121"/>
      <c r="J31" s="122"/>
      <c r="K31" s="122"/>
      <c r="L31" s="123"/>
    </row>
    <row r="32" spans="1:24" s="7" customFormat="1" ht="15" x14ac:dyDescent="0.2">
      <c r="B32" s="48"/>
      <c r="C32" s="49"/>
      <c r="D32" s="49"/>
      <c r="E32" s="49"/>
      <c r="F32" s="49"/>
      <c r="G32" s="49"/>
      <c r="H32" s="49"/>
      <c r="I32" s="49"/>
      <c r="J32" s="38"/>
      <c r="K32" s="38"/>
      <c r="L32" s="38"/>
    </row>
    <row r="33" spans="1:17" s="7" customFormat="1" thickBot="1" x14ac:dyDescent="0.25">
      <c r="B33" s="48"/>
      <c r="C33" s="48"/>
      <c r="D33" s="48"/>
      <c r="E33" s="48"/>
      <c r="F33" s="48"/>
      <c r="G33" s="48"/>
      <c r="H33" s="48"/>
      <c r="I33" s="48"/>
      <c r="J33" s="38"/>
      <c r="K33" s="39"/>
      <c r="L33" s="39"/>
    </row>
    <row r="34" spans="1:17" s="8" customFormat="1" ht="21.75" customHeight="1" x14ac:dyDescent="0.25">
      <c r="A34" s="93" t="s">
        <v>93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157" t="s">
        <v>96</v>
      </c>
    </row>
    <row r="35" spans="1:17" s="8" customFormat="1" ht="5.0999999999999996" customHeight="1" x14ac:dyDescent="0.25">
      <c r="A35" s="15"/>
      <c r="B35" s="129"/>
      <c r="C35" s="50"/>
      <c r="D35" s="50"/>
      <c r="E35" s="50"/>
      <c r="F35" s="50"/>
      <c r="G35" s="50"/>
      <c r="H35" s="50"/>
      <c r="I35" s="50"/>
      <c r="J35" s="22"/>
      <c r="K35" s="110"/>
      <c r="L35" s="78"/>
      <c r="N35" s="53"/>
      <c r="Q35" s="59"/>
    </row>
    <row r="36" spans="1:17" s="5" customFormat="1" ht="18" customHeight="1" x14ac:dyDescent="0.25">
      <c r="A36" s="130"/>
      <c r="B36" s="171" t="s">
        <v>62</v>
      </c>
      <c r="C36" s="171"/>
      <c r="D36" s="82">
        <v>0.25</v>
      </c>
      <c r="E36" s="83">
        <v>0.5</v>
      </c>
      <c r="F36" s="84">
        <v>0.75</v>
      </c>
      <c r="G36" s="83">
        <v>1</v>
      </c>
      <c r="H36" s="84">
        <v>1.25</v>
      </c>
      <c r="I36" s="85">
        <v>1.5</v>
      </c>
      <c r="J36" s="22"/>
      <c r="K36" s="124" t="s">
        <v>63</v>
      </c>
      <c r="L36" s="158"/>
    </row>
    <row r="37" spans="1:17" s="9" customFormat="1" ht="161.25" customHeight="1" x14ac:dyDescent="0.25">
      <c r="A37" s="136"/>
      <c r="B37" s="172" t="s">
        <v>116</v>
      </c>
      <c r="C37" s="172"/>
      <c r="D37" s="170" t="s">
        <v>4</v>
      </c>
      <c r="E37" s="62" t="s">
        <v>117</v>
      </c>
      <c r="F37" s="62" t="s">
        <v>118</v>
      </c>
      <c r="G37" s="88" t="s">
        <v>119</v>
      </c>
      <c r="H37" s="162" t="s">
        <v>120</v>
      </c>
      <c r="I37" s="61" t="s">
        <v>121</v>
      </c>
      <c r="J37" s="79"/>
      <c r="K37" s="179"/>
      <c r="L37" s="159"/>
    </row>
    <row r="38" spans="1:17" s="8" customFormat="1" ht="14.25" customHeight="1" x14ac:dyDescent="0.25">
      <c r="A38" s="15"/>
      <c r="B38" s="172"/>
      <c r="C38" s="172"/>
      <c r="D38" s="170"/>
      <c r="E38" s="55"/>
      <c r="F38" s="55"/>
      <c r="G38" s="55"/>
      <c r="H38" s="55"/>
      <c r="I38" s="55"/>
      <c r="J38" s="87"/>
      <c r="K38" s="179"/>
      <c r="L38" s="159"/>
      <c r="M38" s="9"/>
    </row>
    <row r="39" spans="1:17" s="7" customFormat="1" ht="15" x14ac:dyDescent="0.2">
      <c r="A39" s="131"/>
      <c r="B39" s="48"/>
      <c r="C39" s="49"/>
      <c r="D39" s="49"/>
      <c r="E39" s="49"/>
      <c r="F39" s="49"/>
      <c r="G39" s="49"/>
      <c r="H39" s="49"/>
      <c r="I39" s="49"/>
      <c r="J39" s="38"/>
      <c r="K39" s="39"/>
      <c r="L39" s="126"/>
    </row>
    <row r="40" spans="1:17" s="7" customFormat="1" ht="15" x14ac:dyDescent="0.2">
      <c r="A40" s="131"/>
      <c r="B40" s="118" t="s">
        <v>105</v>
      </c>
      <c r="C40" s="134"/>
      <c r="D40" s="134"/>
      <c r="E40" s="135"/>
      <c r="F40" s="135"/>
      <c r="G40" s="135"/>
      <c r="H40" s="135"/>
      <c r="I40" s="119" t="str">
        <f>IF(NOT(ISBLANK(E38)),E36,IF(NOT(ISBLANK(F38)),F36,IF(NOT(ISBLANK(G38)),G36,IF(NOT(ISBLANK(H38)),H36,IF(NOT(ISBLANK(I38)),I36,0)))))&amp;IF(IF(NOT(ISBLANK(E38)),E36,IF(NOT(ISBLANK(F38)),F36,IF(NOT(ISBLANK(G38)),G36,IF(NOT(ISBLANK(H38)),H36,IF(NOT(ISBLANK(I38)),I36,0)))))=1," punto"," punti")</f>
        <v>0 punti</v>
      </c>
      <c r="L40" s="127"/>
    </row>
    <row r="41" spans="1:17" s="7" customFormat="1" ht="9.6" customHeight="1" thickBot="1" x14ac:dyDescent="0.25">
      <c r="A41" s="132"/>
      <c r="B41" s="120"/>
      <c r="C41" s="120"/>
      <c r="D41" s="120"/>
      <c r="E41" s="120"/>
      <c r="F41" s="120"/>
      <c r="G41" s="120"/>
      <c r="H41" s="120"/>
      <c r="I41" s="121"/>
      <c r="J41" s="122"/>
      <c r="K41" s="122"/>
      <c r="L41" s="123"/>
    </row>
    <row r="42" spans="1:17" s="4" customFormat="1" ht="15" x14ac:dyDescent="0.2">
      <c r="A42" s="7"/>
      <c r="B42" s="48"/>
      <c r="C42" s="48"/>
      <c r="D42" s="48"/>
      <c r="E42" s="48"/>
      <c r="F42" s="48"/>
      <c r="G42" s="48"/>
      <c r="H42" s="48"/>
      <c r="I42" s="48"/>
      <c r="J42" s="38"/>
      <c r="K42" s="39"/>
      <c r="L42" s="39"/>
      <c r="M42" s="7"/>
    </row>
    <row r="43" spans="1:17" s="7" customFormat="1" thickBot="1" x14ac:dyDescent="0.25">
      <c r="B43" s="48"/>
      <c r="C43" s="48"/>
      <c r="D43" s="48"/>
      <c r="E43" s="48"/>
      <c r="F43" s="48"/>
      <c r="G43" s="48"/>
      <c r="H43" s="48"/>
      <c r="I43" s="48"/>
      <c r="J43" s="38"/>
      <c r="K43" s="39"/>
      <c r="L43" s="39"/>
    </row>
    <row r="44" spans="1:17" s="8" customFormat="1" ht="21.75" customHeight="1" x14ac:dyDescent="0.25">
      <c r="A44" s="93" t="s">
        <v>94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157" t="s">
        <v>96</v>
      </c>
    </row>
    <row r="45" spans="1:17" s="8" customFormat="1" ht="5.0999999999999996" customHeight="1" x14ac:dyDescent="0.25">
      <c r="A45" s="15"/>
      <c r="B45" s="129"/>
      <c r="C45" s="50"/>
      <c r="D45" s="50"/>
      <c r="E45" s="50"/>
      <c r="F45" s="50"/>
      <c r="G45" s="50"/>
      <c r="H45" s="50"/>
      <c r="I45" s="50"/>
      <c r="J45" s="22"/>
      <c r="K45" s="110"/>
      <c r="L45" s="78"/>
      <c r="N45" s="53"/>
      <c r="Q45" s="59"/>
    </row>
    <row r="46" spans="1:17" s="8" customFormat="1" ht="18" customHeight="1" x14ac:dyDescent="0.25">
      <c r="A46" s="130"/>
      <c r="B46" s="171" t="s">
        <v>62</v>
      </c>
      <c r="C46" s="171"/>
      <c r="D46" s="82">
        <v>0</v>
      </c>
      <c r="E46" s="83">
        <v>0.25</v>
      </c>
      <c r="F46" s="84">
        <v>0.75</v>
      </c>
      <c r="G46" s="83">
        <v>1</v>
      </c>
      <c r="H46" s="84">
        <v>1.25</v>
      </c>
      <c r="I46" s="85">
        <v>1.5</v>
      </c>
      <c r="J46" s="22"/>
      <c r="K46" s="124" t="s">
        <v>63</v>
      </c>
      <c r="L46" s="158"/>
    </row>
    <row r="47" spans="1:17" s="8" customFormat="1" ht="72.75" customHeight="1" x14ac:dyDescent="0.25">
      <c r="A47" s="15"/>
      <c r="B47" s="172" t="s">
        <v>122</v>
      </c>
      <c r="C47" s="172"/>
      <c r="D47" s="61" t="s">
        <v>123</v>
      </c>
      <c r="E47" s="61" t="s">
        <v>124</v>
      </c>
      <c r="F47" s="61" t="s">
        <v>125</v>
      </c>
      <c r="G47" s="61" t="s">
        <v>126</v>
      </c>
      <c r="H47" s="61" t="s">
        <v>127</v>
      </c>
      <c r="I47" s="61" t="s">
        <v>128</v>
      </c>
      <c r="J47" s="22"/>
      <c r="K47" s="179"/>
      <c r="L47" s="159"/>
    </row>
    <row r="48" spans="1:17" s="7" customFormat="1" ht="15" x14ac:dyDescent="0.2">
      <c r="A48" s="131"/>
      <c r="B48" s="172"/>
      <c r="C48" s="172"/>
      <c r="D48" s="55"/>
      <c r="E48" s="55"/>
      <c r="F48" s="55"/>
      <c r="G48" s="55"/>
      <c r="H48" s="55"/>
      <c r="I48" s="55"/>
      <c r="J48" s="38"/>
      <c r="K48" s="179"/>
      <c r="L48" s="159"/>
    </row>
    <row r="49" spans="1:19" s="7" customFormat="1" ht="15" x14ac:dyDescent="0.25">
      <c r="A49" s="137"/>
      <c r="B49" s="41"/>
      <c r="C49" s="13"/>
      <c r="D49" s="38"/>
      <c r="E49" s="38"/>
      <c r="F49" s="38"/>
      <c r="G49" s="38"/>
      <c r="H49" s="38"/>
      <c r="I49" s="38"/>
      <c r="J49" s="38"/>
      <c r="K49" s="39"/>
      <c r="L49" s="126"/>
    </row>
    <row r="50" spans="1:19" s="4" customFormat="1" ht="15" x14ac:dyDescent="0.2">
      <c r="A50" s="131"/>
      <c r="B50" s="118" t="s">
        <v>105</v>
      </c>
      <c r="C50" s="134"/>
      <c r="D50" s="134"/>
      <c r="E50" s="135"/>
      <c r="F50" s="135"/>
      <c r="G50" s="135"/>
      <c r="H50" s="135"/>
      <c r="I50" s="119" t="str">
        <f>IF(NOT(ISBLANK(D48)),D46,IF(NOT(ISBLANK(E48)),E46,IF(NOT(ISBLANK(F48)),F46,IF(NOT(ISBLANK(G48)),G46,IF(NOT(ISBLANK(H48)),H46,IF(NOT(ISBLANK(I48)),I46,0))))))&amp;IF(IF(NOT(ISBLANK(D48)),D46,IF(NOT(ISBLANK(E48)),E46,IF(NOT(ISBLANK(F48)),F46,IF(NOT(ISBLANK(G48)),G46,IF(NOT(ISBLANK(H48)),H46,IF(NOT(ISBLANK(I48)),I46,0))))))=1," punti"," punti")</f>
        <v>0 punti</v>
      </c>
      <c r="J50" s="7"/>
      <c r="K50" s="7"/>
      <c r="L50" s="127"/>
      <c r="M50" s="7"/>
    </row>
    <row r="51" spans="1:19" s="7" customFormat="1" ht="9.6" customHeight="1" thickBot="1" x14ac:dyDescent="0.25">
      <c r="A51" s="132"/>
      <c r="B51" s="120"/>
      <c r="C51" s="120"/>
      <c r="D51" s="120"/>
      <c r="E51" s="120"/>
      <c r="F51" s="120"/>
      <c r="G51" s="120"/>
      <c r="H51" s="120"/>
      <c r="I51" s="121"/>
      <c r="J51" s="122"/>
      <c r="K51" s="122"/>
      <c r="L51" s="123"/>
    </row>
    <row r="52" spans="1:19" s="7" customFormat="1" ht="15" x14ac:dyDescent="0.25">
      <c r="B52" s="41"/>
      <c r="C52" s="13"/>
      <c r="D52" s="38"/>
      <c r="E52" s="38"/>
      <c r="F52" s="38"/>
      <c r="G52" s="38"/>
      <c r="H52" s="38"/>
      <c r="I52" s="38"/>
      <c r="J52" s="38"/>
      <c r="K52" s="38"/>
      <c r="L52" s="38"/>
    </row>
    <row r="53" spans="1:19" s="8" customFormat="1" ht="21.75" customHeight="1" thickBot="1" x14ac:dyDescent="0.25">
      <c r="B53" s="48"/>
      <c r="C53" s="48"/>
      <c r="D53" s="48"/>
      <c r="E53" s="48"/>
      <c r="F53" s="48"/>
      <c r="G53" s="48"/>
      <c r="H53" s="48"/>
      <c r="I53" s="48"/>
      <c r="J53" s="38"/>
      <c r="K53" s="39"/>
      <c r="L53" s="39"/>
    </row>
    <row r="54" spans="1:19" s="7" customFormat="1" ht="21.6" customHeight="1" x14ac:dyDescent="0.2">
      <c r="A54" s="93" t="s">
        <v>60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157" t="s">
        <v>61</v>
      </c>
      <c r="P54" s="109" t="s">
        <v>71</v>
      </c>
      <c r="Q54" s="109" t="s">
        <v>71</v>
      </c>
      <c r="R54" s="109" t="s">
        <v>71</v>
      </c>
      <c r="S54" s="109" t="s">
        <v>71</v>
      </c>
    </row>
    <row r="55" spans="1:19" s="5" customFormat="1" ht="5.0999999999999996" customHeight="1" x14ac:dyDescent="0.25">
      <c r="A55" s="130"/>
      <c r="B55" s="27"/>
      <c r="C55" s="50"/>
      <c r="D55" s="50"/>
      <c r="E55" s="50"/>
      <c r="F55" s="50"/>
      <c r="G55" s="50"/>
      <c r="H55" s="50"/>
      <c r="I55" s="50"/>
      <c r="J55" s="22"/>
      <c r="K55" s="110"/>
      <c r="L55" s="78"/>
      <c r="P55" s="12" t="s">
        <v>76</v>
      </c>
      <c r="Q55" s="12" t="s">
        <v>78</v>
      </c>
      <c r="R55" s="12" t="s">
        <v>82</v>
      </c>
      <c r="S55" s="12" t="s">
        <v>86</v>
      </c>
    </row>
    <row r="56" spans="1:19" s="8" customFormat="1" ht="18" customHeight="1" x14ac:dyDescent="0.25">
      <c r="A56" s="15"/>
      <c r="B56" s="171" t="s">
        <v>62</v>
      </c>
      <c r="C56" s="171"/>
      <c r="D56" s="85">
        <v>0</v>
      </c>
      <c r="E56" s="85">
        <v>0.2</v>
      </c>
      <c r="F56" s="85">
        <v>0.4</v>
      </c>
      <c r="G56" s="85">
        <v>0.6</v>
      </c>
      <c r="H56" s="85">
        <v>0.8</v>
      </c>
      <c r="I56" s="85">
        <v>1</v>
      </c>
      <c r="J56" s="22"/>
      <c r="K56" s="124" t="s">
        <v>63</v>
      </c>
      <c r="L56" s="138"/>
      <c r="P56" s="12" t="s">
        <v>77</v>
      </c>
      <c r="Q56" s="12" t="s">
        <v>79</v>
      </c>
      <c r="R56" s="12" t="s">
        <v>83</v>
      </c>
      <c r="S56" s="12" t="s">
        <v>87</v>
      </c>
    </row>
    <row r="57" spans="1:19" s="8" customFormat="1" ht="14.25" customHeight="1" x14ac:dyDescent="0.25">
      <c r="A57" s="15"/>
      <c r="B57" s="176" t="s">
        <v>64</v>
      </c>
      <c r="C57" s="169" t="s">
        <v>65</v>
      </c>
      <c r="D57" s="173" t="s">
        <v>21</v>
      </c>
      <c r="E57" s="173" t="s">
        <v>20</v>
      </c>
      <c r="F57" s="173" t="s">
        <v>19</v>
      </c>
      <c r="G57" s="173" t="s">
        <v>18</v>
      </c>
      <c r="H57" s="173" t="s">
        <v>17</v>
      </c>
      <c r="I57" s="173" t="s">
        <v>16</v>
      </c>
      <c r="J57" s="22"/>
      <c r="K57" s="47"/>
      <c r="L57" s="159"/>
      <c r="N57" s="53" t="s">
        <v>71</v>
      </c>
      <c r="P57" s="12" t="s">
        <v>75</v>
      </c>
      <c r="Q57" s="12" t="s">
        <v>80</v>
      </c>
      <c r="R57" s="12" t="s">
        <v>84</v>
      </c>
      <c r="S57" s="12" t="s">
        <v>88</v>
      </c>
    </row>
    <row r="58" spans="1:19" s="8" customFormat="1" ht="21" customHeight="1" x14ac:dyDescent="0.25">
      <c r="A58" s="15"/>
      <c r="B58" s="176"/>
      <c r="C58" s="169"/>
      <c r="D58" s="173"/>
      <c r="E58" s="173"/>
      <c r="F58" s="173"/>
      <c r="G58" s="173"/>
      <c r="H58" s="173"/>
      <c r="I58" s="173"/>
      <c r="J58" s="22"/>
      <c r="K58" s="47"/>
      <c r="L58" s="159"/>
      <c r="N58" s="12" t="s">
        <v>72</v>
      </c>
      <c r="O58" s="12" t="s">
        <v>72</v>
      </c>
      <c r="Q58" s="12" t="s">
        <v>81</v>
      </c>
      <c r="R58" s="12" t="s">
        <v>85</v>
      </c>
      <c r="S58" s="12" t="s">
        <v>89</v>
      </c>
    </row>
    <row r="59" spans="1:19" s="8" customFormat="1" ht="20.25" customHeight="1" x14ac:dyDescent="0.25">
      <c r="A59" s="15"/>
      <c r="B59" s="90">
        <v>1</v>
      </c>
      <c r="C59" s="206" t="s">
        <v>66</v>
      </c>
      <c r="D59" s="207"/>
      <c r="E59" s="175" t="s">
        <v>71</v>
      </c>
      <c r="F59" s="175"/>
      <c r="G59" s="175"/>
      <c r="H59" s="175"/>
      <c r="I59" s="89">
        <f>IF(E59=$P$55,2,IF(E59=$P$56,1,IF(E59=P60,0,0)))</f>
        <v>0</v>
      </c>
      <c r="J59" s="22"/>
      <c r="K59" s="47"/>
      <c r="L59" s="159"/>
      <c r="N59" s="12" t="s">
        <v>73</v>
      </c>
      <c r="O59" s="12" t="s">
        <v>74</v>
      </c>
      <c r="R59" s="12" t="s">
        <v>81</v>
      </c>
      <c r="S59" s="12" t="s">
        <v>81</v>
      </c>
    </row>
    <row r="60" spans="1:19" s="8" customFormat="1" ht="42" customHeight="1" x14ac:dyDescent="0.25">
      <c r="A60" s="15"/>
      <c r="B60" s="90">
        <v>2</v>
      </c>
      <c r="C60" s="208" t="s">
        <v>178</v>
      </c>
      <c r="D60" s="209"/>
      <c r="E60" s="175" t="s">
        <v>71</v>
      </c>
      <c r="F60" s="175"/>
      <c r="G60" s="175"/>
      <c r="H60" s="175"/>
      <c r="I60" s="89">
        <f>IF(E60=$Q$55,3,IF(E60=$Q$56,2,IF(E60=$Q$57,1,0)))</f>
        <v>0</v>
      </c>
      <c r="J60" s="22"/>
      <c r="K60" s="47"/>
      <c r="L60" s="159"/>
      <c r="O60" s="12" t="s">
        <v>73</v>
      </c>
      <c r="S60" s="5"/>
    </row>
    <row r="61" spans="1:19" s="8" customFormat="1" ht="60" customHeight="1" x14ac:dyDescent="0.25">
      <c r="A61" s="15"/>
      <c r="B61" s="90">
        <v>3</v>
      </c>
      <c r="C61" s="206" t="s">
        <v>67</v>
      </c>
      <c r="D61" s="207"/>
      <c r="E61" s="175" t="s">
        <v>71</v>
      </c>
      <c r="F61" s="175"/>
      <c r="G61" s="175"/>
      <c r="H61" s="175"/>
      <c r="I61" s="61">
        <f>IF(E61=$R$55,5,IF(E61=$R$56,4,IF(E61=$R$57,3,IF(E61=$R$58,2,IF(E61=$R$59,1,0)))))</f>
        <v>0</v>
      </c>
      <c r="J61" s="22"/>
      <c r="K61" s="47"/>
      <c r="L61" s="159"/>
    </row>
    <row r="62" spans="1:19" s="8" customFormat="1" ht="42" customHeight="1" x14ac:dyDescent="0.25">
      <c r="A62" s="15"/>
      <c r="B62" s="90">
        <v>4</v>
      </c>
      <c r="C62" s="210" t="s">
        <v>177</v>
      </c>
      <c r="D62" s="211"/>
      <c r="E62" s="175" t="s">
        <v>71</v>
      </c>
      <c r="F62" s="175"/>
      <c r="G62" s="175"/>
      <c r="H62" s="175"/>
      <c r="I62" s="89">
        <f>IF(E62=$S$55,5,IF(E62=$S$56,4,IF(E62=$S$57,3,IF(E62=$S$58,2,IF(E62=$S$59,1,0)))))</f>
        <v>0</v>
      </c>
      <c r="J62" s="22"/>
      <c r="K62" s="47"/>
      <c r="L62" s="159"/>
    </row>
    <row r="63" spans="1:19" s="8" customFormat="1" ht="14.1" customHeight="1" x14ac:dyDescent="0.2">
      <c r="A63" s="15"/>
      <c r="B63" s="48"/>
      <c r="C63" s="49"/>
      <c r="D63" s="49"/>
      <c r="E63" s="49"/>
      <c r="F63" s="49"/>
      <c r="G63" s="49"/>
      <c r="H63" s="7"/>
      <c r="I63" s="7"/>
      <c r="J63" s="38"/>
      <c r="K63" s="39"/>
      <c r="L63" s="126"/>
      <c r="S63" s="5"/>
    </row>
    <row r="64" spans="1:19" s="7" customFormat="1" ht="15" x14ac:dyDescent="0.2">
      <c r="A64" s="131"/>
      <c r="B64" s="24"/>
      <c r="C64" s="29"/>
      <c r="D64" s="28"/>
      <c r="E64" s="28"/>
      <c r="F64" s="28"/>
      <c r="G64" s="28"/>
      <c r="H64" s="80" t="s">
        <v>69</v>
      </c>
      <c r="I64" s="81">
        <f>SUM(I59:I62)</f>
        <v>0</v>
      </c>
      <c r="J64" s="22"/>
      <c r="K64" s="39"/>
      <c r="L64" s="126"/>
    </row>
    <row r="65" spans="1:12" s="7" customFormat="1" ht="15" x14ac:dyDescent="0.2">
      <c r="A65" s="131"/>
      <c r="B65" s="48"/>
      <c r="C65" s="49"/>
      <c r="D65" s="49"/>
      <c r="E65" s="49"/>
      <c r="F65" s="49"/>
      <c r="G65" s="49"/>
      <c r="H65" s="49"/>
      <c r="I65" s="49"/>
      <c r="J65" s="38"/>
      <c r="K65" s="39"/>
      <c r="L65" s="126"/>
    </row>
    <row r="66" spans="1:12" s="7" customFormat="1" ht="14.1" customHeight="1" x14ac:dyDescent="0.2">
      <c r="A66" s="131"/>
      <c r="C66" s="205" t="s">
        <v>68</v>
      </c>
      <c r="D66" s="205"/>
      <c r="E66" s="205"/>
      <c r="F66" s="49"/>
      <c r="H66" s="165" t="s">
        <v>71</v>
      </c>
      <c r="I66" s="166"/>
      <c r="J66" s="38"/>
      <c r="K66" s="39"/>
      <c r="L66" s="126"/>
    </row>
    <row r="67" spans="1:12" s="7" customFormat="1" ht="15" x14ac:dyDescent="0.2">
      <c r="A67" s="131"/>
      <c r="B67" s="48"/>
      <c r="C67" s="49"/>
      <c r="D67" s="49"/>
      <c r="E67" s="49"/>
      <c r="F67" s="49"/>
      <c r="G67" s="49"/>
      <c r="J67" s="38"/>
      <c r="K67" s="39"/>
      <c r="L67" s="126"/>
    </row>
    <row r="68" spans="1:12" s="22" customFormat="1" ht="15" x14ac:dyDescent="0.2">
      <c r="A68" s="151"/>
      <c r="B68" s="118" t="s">
        <v>105</v>
      </c>
      <c r="C68" s="134"/>
      <c r="D68" s="134"/>
      <c r="E68" s="135"/>
      <c r="F68" s="135"/>
      <c r="G68" s="135"/>
      <c r="H68" s="135"/>
      <c r="I68" s="119" t="str">
        <f>IF(AND(I64&gt;=0,I64&lt;=5),D56,IF(AND(I64&gt;=6,I64&lt;=7),E56,IF(AND(I64&gt;=8,I64&lt;=9),F56,IF(AND(I64&gt;=10,I64&lt;=11),G56,IF(AND(I64&gt;=12,I64&lt;=13),H56,I56)))))+IF($H$66=$N$58,1,0)&amp;IF((IF(AND(I64&gt;=0,I64&lt;=5),D56,IF(AND(I64&gt;=6,I64&lt;=7),E56,IF(AND(I64&gt;=8,I64&lt;=9),F56,IF(AND(I64&gt;=10,I64&lt;=11),G56,IF(AND(I64&gt;=12,I64&lt;=13),H56,I56)))))+IF($H$66=$N$58,1,0))=1," punto"," punti")</f>
        <v>0 punti</v>
      </c>
      <c r="J68" s="38"/>
      <c r="K68" s="38"/>
      <c r="L68" s="146"/>
    </row>
    <row r="69" spans="1:12" s="7" customFormat="1" ht="9.6" customHeight="1" thickBot="1" x14ac:dyDescent="0.25">
      <c r="A69" s="132"/>
      <c r="B69" s="120"/>
      <c r="C69" s="120"/>
      <c r="D69" s="120"/>
      <c r="E69" s="120"/>
      <c r="F69" s="120"/>
      <c r="G69" s="120"/>
      <c r="H69" s="120"/>
      <c r="I69" s="121"/>
      <c r="J69" s="122"/>
      <c r="K69" s="122"/>
      <c r="L69" s="123"/>
    </row>
    <row r="70" spans="1:12" s="7" customFormat="1" ht="15" x14ac:dyDescent="0.2">
      <c r="B70" s="48"/>
      <c r="C70" s="48"/>
      <c r="D70" s="48"/>
      <c r="E70" s="48"/>
      <c r="F70" s="48"/>
      <c r="G70" s="48"/>
      <c r="H70" s="48"/>
      <c r="I70" s="48"/>
      <c r="J70" s="38"/>
      <c r="K70" s="39"/>
      <c r="L70" s="39"/>
    </row>
    <row r="71" spans="1:12" s="22" customFormat="1" ht="15" x14ac:dyDescent="0.2">
      <c r="B71" s="48"/>
      <c r="C71" s="48"/>
      <c r="D71" s="48"/>
      <c r="E71" s="48"/>
      <c r="F71" s="48"/>
      <c r="G71" s="48"/>
      <c r="H71" s="48"/>
      <c r="I71" s="48"/>
      <c r="J71" s="38"/>
      <c r="K71" s="39"/>
      <c r="L71" s="39"/>
    </row>
    <row r="72" spans="1:12" s="22" customFormat="1" ht="15" x14ac:dyDescent="0.25">
      <c r="A72" s="16"/>
      <c r="B72" s="16"/>
      <c r="C72" s="17"/>
      <c r="D72" s="25"/>
      <c r="E72" s="18"/>
      <c r="F72" s="18"/>
      <c r="G72" s="19"/>
      <c r="H72" s="20"/>
      <c r="I72" s="17"/>
      <c r="J72" s="17"/>
      <c r="K72" s="17"/>
      <c r="L72" s="17"/>
    </row>
    <row r="73" spans="1:12" s="22" customFormat="1" ht="28.15" customHeight="1" x14ac:dyDescent="0.25">
      <c r="A73" s="185" t="s">
        <v>179</v>
      </c>
      <c r="B73" s="185"/>
      <c r="C73" s="186"/>
      <c r="D73" s="186"/>
      <c r="E73" s="186"/>
      <c r="F73" s="186"/>
      <c r="G73" s="186"/>
      <c r="H73" s="186"/>
      <c r="I73" s="186"/>
      <c r="J73" s="186"/>
      <c r="K73" s="186"/>
      <c r="L73" s="186"/>
    </row>
    <row r="74" spans="1:12" s="22" customFormat="1" ht="16.149999999999999" customHeight="1" x14ac:dyDescent="0.25">
      <c r="A74" s="133"/>
      <c r="C74" s="26"/>
      <c r="D74" s="27"/>
      <c r="E74" s="27"/>
      <c r="F74" s="27"/>
      <c r="G74" s="28"/>
      <c r="H74" s="21"/>
      <c r="I74" s="24"/>
      <c r="J74" s="24"/>
      <c r="K74" s="24"/>
      <c r="L74" s="24"/>
    </row>
    <row r="75" spans="1:12" s="22" customFormat="1" ht="14.1" customHeight="1" x14ac:dyDescent="0.25">
      <c r="A75" s="29" t="s">
        <v>70</v>
      </c>
      <c r="C75" s="187"/>
      <c r="D75" s="187"/>
      <c r="E75" s="187"/>
      <c r="F75" s="187"/>
      <c r="G75" s="187"/>
      <c r="H75" s="187"/>
      <c r="I75" s="187"/>
      <c r="J75" s="187"/>
      <c r="K75" s="187"/>
      <c r="L75" s="187"/>
    </row>
    <row r="76" spans="1:12" x14ac:dyDescent="0.25">
      <c r="A76" s="30"/>
      <c r="B76" s="30"/>
      <c r="C76" s="31"/>
      <c r="D76" s="32"/>
      <c r="E76" s="33"/>
      <c r="F76" s="33"/>
      <c r="G76" s="34"/>
      <c r="H76" s="35"/>
      <c r="I76" s="31"/>
      <c r="J76" s="31"/>
      <c r="K76" s="31"/>
      <c r="L76" s="31"/>
    </row>
  </sheetData>
  <sheetProtection algorithmName="SHA-512" hashValue="M4Irnf0g2fYGR/Sa8inNqDJ8vT/lTyOtFDJTA5LlfVqmravpJIO+1DHdU3Vy+2OMZ4B1M2z8TVx/NhqgObigmg==" saltValue="+rtMW/U361isD3ppTi9lBw==" spinCount="100000" sheet="1" selectLockedCells="1"/>
  <mergeCells count="50">
    <mergeCell ref="A73:B73"/>
    <mergeCell ref="C73:L73"/>
    <mergeCell ref="C75:L75"/>
    <mergeCell ref="M9:M10"/>
    <mergeCell ref="A1:B1"/>
    <mergeCell ref="A2:B2"/>
    <mergeCell ref="C2:L2"/>
    <mergeCell ref="A3:B3"/>
    <mergeCell ref="C3:L3"/>
    <mergeCell ref="A4:B4"/>
    <mergeCell ref="K37:K38"/>
    <mergeCell ref="K22:K28"/>
    <mergeCell ref="K47:K48"/>
    <mergeCell ref="C61:D61"/>
    <mergeCell ref="E61:H61"/>
    <mergeCell ref="C62:D62"/>
    <mergeCell ref="E62:H62"/>
    <mergeCell ref="H57:H58"/>
    <mergeCell ref="I57:I58"/>
    <mergeCell ref="C59:D59"/>
    <mergeCell ref="E59:H59"/>
    <mergeCell ref="C60:D60"/>
    <mergeCell ref="E60:H60"/>
    <mergeCell ref="G57:G58"/>
    <mergeCell ref="B21:C21"/>
    <mergeCell ref="B22:B23"/>
    <mergeCell ref="C22:C23"/>
    <mergeCell ref="D22:D23"/>
    <mergeCell ref="F22:F23"/>
    <mergeCell ref="B24:B25"/>
    <mergeCell ref="C24:C25"/>
    <mergeCell ref="D24:D25"/>
    <mergeCell ref="E24:E25"/>
    <mergeCell ref="F24:F25"/>
    <mergeCell ref="B26:B28"/>
    <mergeCell ref="C26:C27"/>
    <mergeCell ref="I26:I27"/>
    <mergeCell ref="C66:E66"/>
    <mergeCell ref="H66:I66"/>
    <mergeCell ref="B36:C36"/>
    <mergeCell ref="B56:C56"/>
    <mergeCell ref="B37:C38"/>
    <mergeCell ref="D37:D38"/>
    <mergeCell ref="B46:C46"/>
    <mergeCell ref="B47:C48"/>
    <mergeCell ref="B57:B58"/>
    <mergeCell ref="C57:C58"/>
    <mergeCell ref="D57:D58"/>
    <mergeCell ref="E57:E58"/>
    <mergeCell ref="F57:F58"/>
  </mergeCells>
  <conditionalFormatting sqref="B26:B28">
    <cfRule type="expression" dxfId="29" priority="2">
      <formula>OR($C$19=$N$22,$C$19=$N$21)</formula>
    </cfRule>
  </conditionalFormatting>
  <conditionalFormatting sqref="B22:I23">
    <cfRule type="expression" dxfId="28" priority="4">
      <formula>OR($C$19=$N$22,$C$19=$N$23)</formula>
    </cfRule>
  </conditionalFormatting>
  <conditionalFormatting sqref="B24:I25">
    <cfRule type="expression" dxfId="27" priority="1">
      <formula>OR($C$19=$N$21,$C$19=$N$23)</formula>
    </cfRule>
  </conditionalFormatting>
  <conditionalFormatting sqref="C28">
    <cfRule type="expression" dxfId="26" priority="5">
      <formula>OR($C$19=$N$21,$C$19=$N$22)</formula>
    </cfRule>
  </conditionalFormatting>
  <conditionalFormatting sqref="C26:I28">
    <cfRule type="expression" dxfId="25" priority="18">
      <formula>OR($C$19=$N$21,$C$19=$N$22)</formula>
    </cfRule>
  </conditionalFormatting>
  <conditionalFormatting sqref="D28:I28">
    <cfRule type="expression" dxfId="24" priority="6">
      <formula>OR($C$19=$N$21,$C$19=$N$22)</formula>
    </cfRule>
    <cfRule type="expression" dxfId="23" priority="24">
      <formula>AND(COUNTBLANK($D$28:$I$28)&lt;6,ISBLANK(D$28))</formula>
    </cfRule>
  </conditionalFormatting>
  <conditionalFormatting sqref="D48:I48">
    <cfRule type="expression" dxfId="22" priority="9">
      <formula>AND(COUNTBLANK($D$48:$I$48)&lt;6,ISBLANK(D$48))</formula>
    </cfRule>
  </conditionalFormatting>
  <conditionalFormatting sqref="E23 G23:I23">
    <cfRule type="expression" dxfId="21" priority="20">
      <formula>OR($C$19=$N$22,$C$19=$N$23)</formula>
    </cfRule>
  </conditionalFormatting>
  <conditionalFormatting sqref="E23">
    <cfRule type="expression" dxfId="20" priority="22">
      <formula>AND((COUNTBLANK($E$23)+COUNTBLANK($G$23:$I$23))&lt;4,ISBLANK(E$23))</formula>
    </cfRule>
  </conditionalFormatting>
  <conditionalFormatting sqref="E38:J38">
    <cfRule type="expression" dxfId="19" priority="10">
      <formula>AND(COUNTBLANK($E$38:$I$38)&lt;5,ISBLANK(E$38))</formula>
    </cfRule>
  </conditionalFormatting>
  <conditionalFormatting sqref="F14">
    <cfRule type="cellIs" dxfId="18" priority="11" operator="between">
      <formula>5.6</formula>
      <formula>6.5</formula>
    </cfRule>
    <cfRule type="cellIs" dxfId="17" priority="12" operator="between">
      <formula>4.6</formula>
      <formula>5.5</formula>
    </cfRule>
    <cfRule type="cellIs" dxfId="16" priority="13" operator="between">
      <formula>3.6</formula>
      <formula>4.5</formula>
    </cfRule>
    <cfRule type="cellIs" dxfId="15" priority="14" operator="between">
      <formula>2.6</formula>
      <formula>3.5</formula>
    </cfRule>
    <cfRule type="cellIs" dxfId="14" priority="15" operator="between">
      <formula>1.6</formula>
      <formula>2.5</formula>
    </cfRule>
    <cfRule type="cellIs" dxfId="13" priority="16" operator="between">
      <formula>0</formula>
      <formula>1.5</formula>
    </cfRule>
    <cfRule type="cellIs" dxfId="12" priority="17" operator="equal">
      <formula>0</formula>
    </cfRule>
  </conditionalFormatting>
  <conditionalFormatting sqref="G23:I23">
    <cfRule type="expression" dxfId="11" priority="21">
      <formula>AND((COUNTBLANK($E$23)+COUNTBLANK($G$23:$I$23))&lt;4,ISBLANK(G$23))</formula>
    </cfRule>
  </conditionalFormatting>
  <conditionalFormatting sqref="G25:I25">
    <cfRule type="expression" dxfId="10" priority="7">
      <formula>OR($C$19=$N$21,$C$19=$N$23)</formula>
    </cfRule>
    <cfRule type="expression" dxfId="9" priority="23">
      <formula>AND(COUNTBLANK($G$25:$I$25)&lt;3,ISBLANK(G$25))</formula>
    </cfRule>
  </conditionalFormatting>
  <dataValidations count="14">
    <dataValidation type="custom" allowBlank="1" showInputMessage="1" showErrorMessage="1" errorTitle="Nicht möglich" error="La selezione multipla non è possibile!" sqref="E23 D28:I28 G25:I25 G23:I23" xr:uid="{FC0FF44A-05A0-4C2F-A239-5EC027DE580D}">
      <formula1>COUNTA($E$23,$G$23,$H$23,$I$23,$G$25,$H$25,$I$25,$D$28,$E$28,$F$28,$G$28,$H$28,$I$28)=1</formula1>
    </dataValidation>
    <dataValidation type="list" allowBlank="1" showInputMessage="1" showErrorMessage="1" sqref="E60:H60" xr:uid="{C24E70F1-81F6-4B2D-9275-73625A0075AD}">
      <formula1>$Q$54:$Q$58</formula1>
    </dataValidation>
    <dataValidation type="list" allowBlank="1" showInputMessage="1" showErrorMessage="1" sqref="E59:H59" xr:uid="{4C0C4954-7DCD-48F9-B799-B04813DD3E74}">
      <formula1>$P$54:$P$57</formula1>
    </dataValidation>
    <dataValidation type="list" allowBlank="1" showInputMessage="1" showErrorMessage="1" sqref="E61:H61" xr:uid="{C8954B62-7E38-4720-B492-B9EA61593BB8}">
      <formula1>$R$54:$R$59</formula1>
    </dataValidation>
    <dataValidation type="list" allowBlank="1" showInputMessage="1" showErrorMessage="1" sqref="E62:H63" xr:uid="{F3B0EEB9-84FC-4C24-95A2-673807725E43}">
      <formula1>$S$54:$S$59</formula1>
    </dataValidation>
    <dataValidation type="list" allowBlank="1" showInputMessage="1" showErrorMessage="1" sqref="C28" xr:uid="{7899762A-9F08-4D5D-BC65-45CCD329FAC2}">
      <formula1>$N$25:$N$27</formula1>
    </dataValidation>
    <dataValidation type="list" allowBlank="1" showInputMessage="1" showErrorMessage="1" sqref="C19" xr:uid="{EE5466BA-9CB6-4957-B107-F69C20A56E53}">
      <formula1>$N$20:$N$23</formula1>
    </dataValidation>
    <dataValidation type="custom" allowBlank="1" showInputMessage="1" showErrorMessage="1" errorTitle="Nicht möglich" error="La selezione multipla non è possibile!" sqref="F38" xr:uid="{0EA94D90-D95F-42BB-9627-191255B1385E}">
      <formula1>COUNTA($E$38,F$38,$G$38,$H$38,$I$38)=1</formula1>
    </dataValidation>
    <dataValidation type="custom" allowBlank="1" showInputMessage="1" showErrorMessage="1" errorTitle="Nicht möglich" error="Eine Mehrfachauswahl ist nicht möglich!" sqref="J38" xr:uid="{0FEB4947-E34A-4C03-8370-AAD548A924AF}">
      <formula1>COUNTA($E$38,K$38,$G$38,$H$38,$I$38)=1</formula1>
    </dataValidation>
    <dataValidation type="custom" allowBlank="1" showInputMessage="1" showErrorMessage="1" sqref="D48:I48" xr:uid="{35714B02-A27C-4D9F-B6D5-C8DD8FBCD1CC}">
      <formula1>COUNTA($D$48:$I$48)=1</formula1>
    </dataValidation>
    <dataValidation type="list" allowBlank="1" showInputMessage="1" showErrorMessage="1" sqref="H66:I66" xr:uid="{B5FE891D-7DC9-432F-B608-205FBC5749C7}">
      <formula1>$N$57:$N$59</formula1>
    </dataValidation>
    <dataValidation type="date" operator="greaterThanOrEqual" allowBlank="1" showInputMessage="1" showErrorMessage="1" error="Per favore inserire la data nel formato gg.mm.aaaa." sqref="C75:L75" xr:uid="{55A1262D-3259-4269-83DC-B572DBF67502}">
      <formula1>36526</formula1>
    </dataValidation>
    <dataValidation type="custom" allowBlank="1" showInputMessage="1" showErrorMessage="1" errorTitle="Nicht möglich" error="La selezione multipla non è possibile!" sqref="E38 G38 H38" xr:uid="{7AC4E278-4BCF-41C8-A3A7-3F7E69D10715}">
      <formula1>COUNTA($E$38,F$38,$G$38,$H$38,$I$38)=1</formula1>
    </dataValidation>
    <dataValidation type="custom" allowBlank="1" showInputMessage="1" showErrorMessage="1" errorTitle="Nicht möglich" sqref="I38" xr:uid="{5769617A-4FEA-40ED-ADB9-6C7CEED7F966}">
      <formula1>COUNTA($E$38,J$38,$G$38,$H$38,$I$38)=1</formula1>
    </dataValidation>
  </dataValidations>
  <pageMargins left="0.7" right="0.7" top="0.90686274509803921" bottom="0.61127450980392162" header="0.3" footer="0.3"/>
  <pageSetup paperSize="9" scale="60" fitToHeight="0" orientation="landscape" r:id="rId1"/>
  <headerFooter>
    <oddHeader>&amp;L&amp;"Arial,Normale"&amp;14&amp;KE0081CCriterio 141
Qualità dell'aria interna
Edifici funzionali - Versione 23.1&amp;R&amp;G</oddHeader>
    <oddFooter>&amp;L&amp;"Arial,Normale"&amp;11&amp;F&amp;R&amp;"Arial,Normale"&amp;11Pagina &amp;P di &amp;N</oddFooter>
  </headerFooter>
  <rowBreaks count="2" manualBreakCount="2">
    <brk id="32" max="11" man="1"/>
    <brk id="52" max="11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E294D-E25B-4C2D-9650-F1D24EDED038}">
  <sheetPr>
    <pageSetUpPr autoPageBreaks="0" fitToPage="1"/>
  </sheetPr>
  <dimension ref="A1:V73"/>
  <sheetViews>
    <sheetView showGridLines="0" view="pageLayout" topLeftCell="A32" zoomScale="145" zoomScaleNormal="70" zoomScaleSheetLayoutView="80" zoomScalePageLayoutView="145" workbookViewId="0">
      <selection activeCell="F37" sqref="F37"/>
    </sheetView>
  </sheetViews>
  <sheetFormatPr defaultColWidth="10.875" defaultRowHeight="15.75" x14ac:dyDescent="0.25"/>
  <cols>
    <col min="1" max="1" width="1.25" customWidth="1"/>
    <col min="2" max="2" width="33.625" customWidth="1"/>
    <col min="3" max="3" width="35.625" customWidth="1"/>
    <col min="4" max="9" width="16" customWidth="1"/>
    <col min="10" max="10" width="1.25" customWidth="1"/>
    <col min="11" max="11" width="30" customWidth="1"/>
    <col min="12" max="12" width="1.25" customWidth="1"/>
    <col min="13" max="22" width="10.875" hidden="1" customWidth="1"/>
    <col min="23" max="28" width="10.875" customWidth="1"/>
  </cols>
  <sheetData>
    <row r="1" spans="1:16" s="22" customFormat="1" ht="10.5" customHeight="1" x14ac:dyDescent="0.25">
      <c r="A1" s="177"/>
      <c r="B1" s="177"/>
      <c r="C1" s="17"/>
      <c r="D1" s="18"/>
      <c r="E1" s="18"/>
      <c r="F1" s="18"/>
      <c r="G1" s="19"/>
      <c r="H1" s="20"/>
      <c r="I1" s="20"/>
      <c r="J1" s="20"/>
      <c r="K1" s="20"/>
      <c r="L1" s="20"/>
    </row>
    <row r="2" spans="1:16" s="23" customFormat="1" ht="15" customHeight="1" thickBot="1" x14ac:dyDescent="0.3">
      <c r="A2" s="188" t="s">
        <v>90</v>
      </c>
      <c r="B2" s="188"/>
      <c r="C2" s="178"/>
      <c r="D2" s="178"/>
      <c r="E2" s="178"/>
      <c r="F2" s="178"/>
      <c r="G2" s="178"/>
      <c r="H2" s="178"/>
      <c r="I2" s="178"/>
      <c r="J2" s="178"/>
      <c r="K2" s="178"/>
      <c r="L2" s="178"/>
    </row>
    <row r="3" spans="1:16" s="23" customFormat="1" ht="15" customHeight="1" thickTop="1" thickBot="1" x14ac:dyDescent="0.3">
      <c r="A3" s="188" t="s">
        <v>91</v>
      </c>
      <c r="B3" s="188"/>
      <c r="C3" s="178"/>
      <c r="D3" s="178"/>
      <c r="E3" s="178"/>
      <c r="F3" s="178"/>
      <c r="G3" s="178"/>
      <c r="H3" s="178"/>
      <c r="I3" s="178"/>
      <c r="J3" s="178"/>
      <c r="K3" s="178"/>
      <c r="L3" s="178"/>
    </row>
    <row r="4" spans="1:16" s="22" customFormat="1" ht="10.5" customHeight="1" thickTop="1" x14ac:dyDescent="0.25">
      <c r="A4" s="189"/>
      <c r="B4" s="189"/>
      <c r="C4" s="31"/>
      <c r="D4" s="32"/>
      <c r="E4" s="33"/>
      <c r="F4" s="33"/>
      <c r="G4" s="34"/>
      <c r="H4" s="56"/>
      <c r="I4" s="32"/>
      <c r="J4" s="32"/>
      <c r="K4" s="32"/>
      <c r="L4" s="32"/>
    </row>
    <row r="5" spans="1:16" s="3" customFormat="1" ht="6" customHeight="1" x14ac:dyDescent="0.25">
      <c r="B5" s="36"/>
      <c r="C5" s="13"/>
      <c r="D5" s="37"/>
      <c r="E5" s="37"/>
      <c r="F5" s="37"/>
      <c r="G5" s="37"/>
      <c r="H5" s="37"/>
      <c r="I5" s="37"/>
      <c r="J5" s="38"/>
      <c r="K5" s="39"/>
      <c r="L5" s="39"/>
    </row>
    <row r="6" spans="1:16" s="2" customFormat="1" ht="14.25" x14ac:dyDescent="0.2">
      <c r="B6" s="40"/>
      <c r="C6" s="13"/>
      <c r="D6" s="38"/>
      <c r="E6" s="38"/>
      <c r="F6" s="38"/>
      <c r="G6" s="38"/>
      <c r="H6" s="38"/>
      <c r="I6" s="38"/>
      <c r="J6" s="38"/>
      <c r="K6" s="39"/>
      <c r="L6" s="39"/>
    </row>
    <row r="7" spans="1:16" s="2" customFormat="1" ht="18" x14ac:dyDescent="0.25">
      <c r="A7" s="161" t="s">
        <v>164</v>
      </c>
      <c r="B7" s="161"/>
      <c r="D7" s="38"/>
      <c r="E7" s="38"/>
      <c r="F7" s="38"/>
      <c r="G7" s="38"/>
      <c r="H7" s="38"/>
      <c r="I7" s="38"/>
      <c r="J7" s="38"/>
      <c r="K7" s="44"/>
      <c r="L7" s="44"/>
    </row>
    <row r="8" spans="1:16" s="7" customFormat="1" ht="14.25" customHeight="1" x14ac:dyDescent="0.2">
      <c r="A8" s="13"/>
      <c r="B8" s="58"/>
      <c r="D8" s="58"/>
      <c r="E8" s="38"/>
      <c r="M8" s="42"/>
    </row>
    <row r="9" spans="1:16" s="7" customFormat="1" ht="15" x14ac:dyDescent="0.2">
      <c r="A9" s="22" t="s">
        <v>92</v>
      </c>
      <c r="D9" s="92" t="s">
        <v>95</v>
      </c>
      <c r="F9" s="91" t="str">
        <f>I29</f>
        <v>0.33 punti</v>
      </c>
      <c r="M9" s="167"/>
    </row>
    <row r="10" spans="1:16" s="7" customFormat="1" ht="15" x14ac:dyDescent="0.2">
      <c r="A10" s="22" t="s">
        <v>131</v>
      </c>
      <c r="D10" s="92" t="s">
        <v>96</v>
      </c>
      <c r="F10" s="91" t="str">
        <f>I39</f>
        <v>0 punti</v>
      </c>
      <c r="M10" s="167"/>
    </row>
    <row r="11" spans="1:16" s="7" customFormat="1" ht="15" x14ac:dyDescent="0.2">
      <c r="A11" s="22" t="s">
        <v>94</v>
      </c>
      <c r="D11" s="92" t="s">
        <v>96</v>
      </c>
      <c r="F11" s="91" t="str">
        <f>$I$49</f>
        <v>0 punti</v>
      </c>
    </row>
    <row r="12" spans="1:16" s="7" customFormat="1" ht="15" x14ac:dyDescent="0.2">
      <c r="A12" s="22" t="s">
        <v>132</v>
      </c>
      <c r="D12" s="92" t="s">
        <v>61</v>
      </c>
      <c r="F12" s="91" t="str">
        <f>I65</f>
        <v>0 punti</v>
      </c>
    </row>
    <row r="13" spans="1:16" s="4" customFormat="1" ht="3.75" customHeight="1" x14ac:dyDescent="0.25">
      <c r="B13" s="41"/>
      <c r="E13" s="13"/>
      <c r="F13" s="38"/>
      <c r="H13" s="38"/>
      <c r="I13" s="38"/>
      <c r="J13" s="38"/>
      <c r="K13" s="39"/>
      <c r="L13" s="39"/>
      <c r="M13" s="1"/>
    </row>
    <row r="14" spans="1:16" s="5" customFormat="1" ht="15" x14ac:dyDescent="0.2">
      <c r="B14" s="24"/>
      <c r="E14" s="43" t="s">
        <v>97</v>
      </c>
      <c r="F14" s="57">
        <f>SUM(SUBSTITUTE(F9,IF(ISNUMBER(FIND(" punti",F9))," punti"," punto"),""),SUBSTITUTE(F10,IF(ISNUMBER(FIND(" punti",F10))," punti"," punto"),""),SUBSTITUTE(F11,IF(ISNUMBER(FIND(" punti",F11))," punti"," punto"),""),SUBSTITUTE(F12,IF(ISNUMBER(FIND(" punti",F12))," punti"," punto"),""))</f>
        <v>0.33</v>
      </c>
      <c r="H14" s="22"/>
      <c r="M14" s="1"/>
      <c r="N14" s="7"/>
      <c r="O14" s="7"/>
      <c r="P14" s="7"/>
    </row>
    <row r="15" spans="1:16" x14ac:dyDescent="0.25">
      <c r="K15" s="11"/>
      <c r="L15" s="11"/>
    </row>
    <row r="16" spans="1:16" s="7" customFormat="1" thickBot="1" x14ac:dyDescent="0.3">
      <c r="B16" s="41"/>
      <c r="C16" s="13"/>
      <c r="D16" s="38"/>
      <c r="E16" s="38"/>
      <c r="F16" s="38"/>
      <c r="G16" s="38"/>
      <c r="H16" s="38"/>
      <c r="I16" s="38"/>
      <c r="J16" s="38"/>
      <c r="K16" s="39"/>
      <c r="L16" s="39"/>
    </row>
    <row r="17" spans="1:20" s="8" customFormat="1" ht="21.75" customHeight="1" x14ac:dyDescent="0.25">
      <c r="A17" s="93" t="s">
        <v>92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157" t="s">
        <v>95</v>
      </c>
    </row>
    <row r="18" spans="1:20" s="8" customFormat="1" ht="5.0999999999999996" customHeight="1" x14ac:dyDescent="0.25">
      <c r="A18" s="15"/>
      <c r="B18" s="27"/>
      <c r="C18" s="50"/>
      <c r="D18" s="50"/>
      <c r="E18" s="50"/>
      <c r="F18" s="50"/>
      <c r="G18" s="50"/>
      <c r="H18" s="50"/>
      <c r="I18" s="50"/>
      <c r="J18" s="22"/>
      <c r="K18" s="110"/>
      <c r="L18" s="78"/>
      <c r="N18" s="53"/>
      <c r="Q18" s="59"/>
    </row>
    <row r="19" spans="1:20" s="5" customFormat="1" ht="18" customHeight="1" x14ac:dyDescent="0.25">
      <c r="A19" s="130"/>
      <c r="B19" s="171" t="s">
        <v>62</v>
      </c>
      <c r="C19" s="171"/>
      <c r="D19" s="82">
        <f>1/3</f>
        <v>0.33333333333333331</v>
      </c>
      <c r="E19" s="82">
        <f>2/3</f>
        <v>0.66666666666666663</v>
      </c>
      <c r="F19" s="85">
        <v>1</v>
      </c>
      <c r="G19" s="82">
        <f>4/3</f>
        <v>1.3333333333333333</v>
      </c>
      <c r="H19" s="82">
        <f>5/3</f>
        <v>1.6666666666666667</v>
      </c>
      <c r="I19" s="85">
        <v>2</v>
      </c>
      <c r="J19" s="22"/>
      <c r="K19" s="107" t="s">
        <v>63</v>
      </c>
      <c r="L19" s="138"/>
    </row>
    <row r="20" spans="1:20" s="10" customFormat="1" ht="46.15" customHeight="1" x14ac:dyDescent="0.2">
      <c r="A20" s="145"/>
      <c r="B20" s="152" t="s">
        <v>133</v>
      </c>
      <c r="C20" s="94" t="s">
        <v>65</v>
      </c>
      <c r="D20" s="95">
        <v>0</v>
      </c>
      <c r="E20" s="95" t="s">
        <v>14</v>
      </c>
      <c r="F20" s="106" t="s">
        <v>15</v>
      </c>
      <c r="G20" s="106" t="s">
        <v>48</v>
      </c>
      <c r="H20" s="106" t="s">
        <v>47</v>
      </c>
      <c r="I20" s="153" t="s">
        <v>13</v>
      </c>
      <c r="J20" s="100"/>
      <c r="K20" s="179"/>
      <c r="L20" s="159"/>
      <c r="N20" s="117" t="s">
        <v>71</v>
      </c>
      <c r="O20" s="117" t="s">
        <v>71</v>
      </c>
      <c r="Q20" s="10" t="s">
        <v>167</v>
      </c>
      <c r="R20" s="10" t="s">
        <v>72</v>
      </c>
      <c r="T20" s="10" t="s">
        <v>73</v>
      </c>
    </row>
    <row r="21" spans="1:20" s="8" customFormat="1" ht="34.35" customHeight="1" x14ac:dyDescent="0.25">
      <c r="A21" s="15"/>
      <c r="B21" s="102">
        <v>1</v>
      </c>
      <c r="C21" s="192" t="s">
        <v>134</v>
      </c>
      <c r="D21" s="192"/>
      <c r="E21" s="192"/>
      <c r="F21" s="192"/>
      <c r="G21" s="192"/>
      <c r="H21" s="97" t="s">
        <v>71</v>
      </c>
      <c r="I21" s="104">
        <f>IF(H21="ja",1,0)</f>
        <v>0</v>
      </c>
      <c r="J21" s="22"/>
      <c r="K21" s="179"/>
      <c r="L21" s="159"/>
      <c r="N21" s="12" t="s">
        <v>72</v>
      </c>
      <c r="O21" s="12" t="s">
        <v>72</v>
      </c>
      <c r="Q21" s="8" t="s">
        <v>167</v>
      </c>
      <c r="R21" s="8" t="s">
        <v>167</v>
      </c>
      <c r="T21" s="8" t="s">
        <v>167</v>
      </c>
    </row>
    <row r="22" spans="1:20" s="8" customFormat="1" ht="34.35" customHeight="1" x14ac:dyDescent="0.25">
      <c r="A22" s="15"/>
      <c r="B22" s="102">
        <v>2</v>
      </c>
      <c r="C22" s="192" t="s">
        <v>165</v>
      </c>
      <c r="D22" s="192"/>
      <c r="E22" s="192"/>
      <c r="F22" s="192"/>
      <c r="G22" s="192"/>
      <c r="H22" s="98" t="s">
        <v>71</v>
      </c>
      <c r="I22" s="154">
        <f>IF(H22="ja",2,0)</f>
        <v>0</v>
      </c>
      <c r="J22" s="22"/>
      <c r="K22" s="179"/>
      <c r="L22" s="159"/>
      <c r="N22" s="12" t="s">
        <v>73</v>
      </c>
      <c r="O22" s="12" t="s">
        <v>74</v>
      </c>
      <c r="Q22" s="8" t="s">
        <v>72</v>
      </c>
      <c r="R22" s="8" t="s">
        <v>73</v>
      </c>
      <c r="T22" s="8" t="s">
        <v>72</v>
      </c>
    </row>
    <row r="23" spans="1:20" s="8" customFormat="1" ht="34.35" customHeight="1" x14ac:dyDescent="0.25">
      <c r="A23" s="15"/>
      <c r="B23" s="102">
        <v>3</v>
      </c>
      <c r="C23" s="193" t="s">
        <v>136</v>
      </c>
      <c r="D23" s="193"/>
      <c r="E23" s="193"/>
      <c r="F23" s="193"/>
      <c r="G23" s="193"/>
      <c r="H23" s="98" t="s">
        <v>71</v>
      </c>
      <c r="I23" s="154">
        <f>IF(H23=$O$21,2,IF(H23=$O$22,1,IF(H23=$O$23,0,0)))</f>
        <v>0</v>
      </c>
      <c r="J23" s="22"/>
      <c r="K23" s="179"/>
      <c r="L23" s="159"/>
      <c r="O23" s="12" t="s">
        <v>73</v>
      </c>
      <c r="Q23" s="8" t="s">
        <v>73</v>
      </c>
      <c r="T23" s="8" t="s">
        <v>73</v>
      </c>
    </row>
    <row r="24" spans="1:20" s="8" customFormat="1" ht="34.35" customHeight="1" x14ac:dyDescent="0.25">
      <c r="A24" s="15"/>
      <c r="B24" s="102">
        <v>4</v>
      </c>
      <c r="C24" s="194" t="s">
        <v>137</v>
      </c>
      <c r="D24" s="194"/>
      <c r="E24" s="194"/>
      <c r="F24" s="194"/>
      <c r="G24" s="194"/>
      <c r="H24" s="98" t="s">
        <v>71</v>
      </c>
      <c r="I24" s="154">
        <f>IF(H24="ja",1,0)</f>
        <v>0</v>
      </c>
      <c r="J24" s="22"/>
      <c r="K24" s="179"/>
      <c r="L24" s="159"/>
    </row>
    <row r="25" spans="1:20" s="8" customFormat="1" ht="34.35" customHeight="1" x14ac:dyDescent="0.25">
      <c r="A25" s="15"/>
      <c r="B25" s="103">
        <v>5</v>
      </c>
      <c r="C25" s="194" t="s">
        <v>166</v>
      </c>
      <c r="D25" s="194"/>
      <c r="E25" s="194"/>
      <c r="F25" s="194"/>
      <c r="G25" s="194"/>
      <c r="H25" s="98" t="s">
        <v>71</v>
      </c>
      <c r="I25" s="154">
        <f>IF(H25="ja",1,0)</f>
        <v>0</v>
      </c>
      <c r="J25" s="22"/>
      <c r="K25" s="179"/>
      <c r="L25" s="159"/>
    </row>
    <row r="26" spans="1:20" s="8" customFormat="1" ht="4.5" customHeight="1" x14ac:dyDescent="0.2">
      <c r="A26" s="15"/>
      <c r="B26" s="48"/>
      <c r="C26" s="49"/>
      <c r="D26" s="49"/>
      <c r="E26" s="49"/>
      <c r="F26" s="49"/>
      <c r="G26" s="49"/>
      <c r="H26" s="7"/>
      <c r="I26" s="7"/>
      <c r="J26" s="38"/>
      <c r="K26" s="39"/>
      <c r="L26" s="126"/>
    </row>
    <row r="27" spans="1:20" s="8" customFormat="1" ht="14.1" customHeight="1" x14ac:dyDescent="0.2">
      <c r="A27" s="15"/>
      <c r="B27" s="24"/>
      <c r="C27" s="29"/>
      <c r="D27" s="28"/>
      <c r="E27" s="28"/>
      <c r="F27" s="28"/>
      <c r="G27" s="28"/>
      <c r="H27" s="80" t="s">
        <v>69</v>
      </c>
      <c r="I27" s="81">
        <f>SUM(I21:I25)</f>
        <v>0</v>
      </c>
      <c r="J27" s="22"/>
      <c r="K27" s="39"/>
      <c r="L27" s="126"/>
    </row>
    <row r="28" spans="1:20" s="7" customFormat="1" ht="14.1" customHeight="1" x14ac:dyDescent="0.2">
      <c r="A28" s="131"/>
      <c r="B28" s="48"/>
      <c r="C28" s="49"/>
      <c r="D28" s="49"/>
      <c r="E28" s="49"/>
      <c r="F28" s="49"/>
      <c r="G28" s="49"/>
      <c r="H28" s="49"/>
      <c r="I28" s="49"/>
      <c r="J28" s="38"/>
      <c r="K28" s="39"/>
      <c r="L28" s="126"/>
    </row>
    <row r="29" spans="1:20" s="7" customFormat="1" ht="15" x14ac:dyDescent="0.2">
      <c r="A29" s="131"/>
      <c r="B29" s="118" t="s">
        <v>105</v>
      </c>
      <c r="C29" s="118"/>
      <c r="D29" s="118"/>
      <c r="E29" s="118"/>
      <c r="F29" s="118"/>
      <c r="G29" s="118"/>
      <c r="H29" s="118"/>
      <c r="I29" s="119" t="str">
        <f>ROUND(IF(I27&lt;1,D19,IF(AND(I27&gt;=1,I27&lt;=2),E19,IF(AND(I27&gt;=3,I27&lt;=4),F19,IF(AND(I27&gt;=5,I27&lt;=6),G19,IF(I27=7,H19,0))))),2)&amp;IF(IF(I27&lt;1,D19,IF(AND(I27&gt;=1,I27&lt;=2),E19,IF(AND(I27&gt;=3,I27&lt;=4),F19,IF(AND(I27&gt;=5,I27&lt;=6),G19,IF(I27=7,H19,0)))))=1," punto"," punti")</f>
        <v>0.33 punti</v>
      </c>
      <c r="J29" s="38"/>
      <c r="K29" s="38"/>
      <c r="L29" s="146"/>
    </row>
    <row r="30" spans="1:20" s="7" customFormat="1" ht="9.6" customHeight="1" thickBot="1" x14ac:dyDescent="0.25">
      <c r="A30" s="132"/>
      <c r="B30" s="120"/>
      <c r="C30" s="120"/>
      <c r="D30" s="120"/>
      <c r="E30" s="120"/>
      <c r="F30" s="120"/>
      <c r="G30" s="120"/>
      <c r="H30" s="120"/>
      <c r="I30" s="121"/>
      <c r="J30" s="147"/>
      <c r="K30" s="147"/>
      <c r="L30" s="148"/>
    </row>
    <row r="31" spans="1:20" s="143" customFormat="1" ht="14.1" customHeight="1" x14ac:dyDescent="0.2">
      <c r="B31" s="140"/>
      <c r="C31" s="141"/>
      <c r="D31" s="141"/>
      <c r="E31" s="141"/>
      <c r="F31" s="141"/>
      <c r="G31" s="141"/>
      <c r="H31" s="141"/>
      <c r="I31" s="141"/>
      <c r="J31" s="142"/>
      <c r="K31" s="142"/>
      <c r="L31" s="142"/>
    </row>
    <row r="32" spans="1:20" s="4" customFormat="1" ht="14.1" customHeight="1" thickBot="1" x14ac:dyDescent="0.3">
      <c r="B32" s="41"/>
      <c r="C32" s="13"/>
      <c r="D32" s="38"/>
      <c r="E32" s="38"/>
      <c r="F32" s="38"/>
      <c r="G32" s="38"/>
      <c r="H32" s="38"/>
      <c r="I32" s="38"/>
      <c r="J32" s="38"/>
      <c r="K32" s="38"/>
      <c r="L32" s="38"/>
    </row>
    <row r="33" spans="1:17" s="8" customFormat="1" ht="21.75" customHeight="1" x14ac:dyDescent="0.25">
      <c r="A33" s="93" t="s">
        <v>93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157" t="s">
        <v>96</v>
      </c>
    </row>
    <row r="34" spans="1:17" s="8" customFormat="1" ht="5.0999999999999996" customHeight="1" x14ac:dyDescent="0.25">
      <c r="A34" s="15"/>
      <c r="B34" s="129"/>
      <c r="C34" s="50"/>
      <c r="D34" s="50"/>
      <c r="E34" s="50"/>
      <c r="F34" s="50"/>
      <c r="G34" s="50"/>
      <c r="H34" s="50"/>
      <c r="I34" s="50"/>
      <c r="J34" s="22"/>
      <c r="K34" s="110"/>
      <c r="L34" s="78"/>
      <c r="N34" s="53"/>
      <c r="Q34" s="59"/>
    </row>
    <row r="35" spans="1:17" s="5" customFormat="1" ht="18" customHeight="1" x14ac:dyDescent="0.25">
      <c r="A35" s="130"/>
      <c r="B35" s="219" t="s">
        <v>62</v>
      </c>
      <c r="C35" s="220"/>
      <c r="D35" s="82">
        <v>0.25</v>
      </c>
      <c r="E35" s="83">
        <v>0.5</v>
      </c>
      <c r="F35" s="84">
        <v>0.75</v>
      </c>
      <c r="G35" s="83">
        <v>1</v>
      </c>
      <c r="H35" s="84">
        <v>1.25</v>
      </c>
      <c r="I35" s="85">
        <v>1.5</v>
      </c>
      <c r="J35" s="22"/>
      <c r="K35" s="124" t="s">
        <v>63</v>
      </c>
      <c r="L35" s="158"/>
    </row>
    <row r="36" spans="1:17" s="9" customFormat="1" ht="158.25" customHeight="1" x14ac:dyDescent="0.25">
      <c r="A36" s="136"/>
      <c r="B36" s="212" t="s">
        <v>116</v>
      </c>
      <c r="C36" s="213"/>
      <c r="D36" s="221" t="s">
        <v>4</v>
      </c>
      <c r="E36" s="62" t="s">
        <v>117</v>
      </c>
      <c r="F36" s="62" t="s">
        <v>118</v>
      </c>
      <c r="G36" s="88" t="s">
        <v>119</v>
      </c>
      <c r="H36" s="162" t="s">
        <v>120</v>
      </c>
      <c r="I36" s="61" t="s">
        <v>121</v>
      </c>
      <c r="J36" s="79"/>
      <c r="K36" s="179"/>
      <c r="L36" s="159"/>
    </row>
    <row r="37" spans="1:17" s="8" customFormat="1" ht="14.25" customHeight="1" x14ac:dyDescent="0.25">
      <c r="A37" s="15"/>
      <c r="B37" s="214"/>
      <c r="C37" s="215"/>
      <c r="D37" s="222"/>
      <c r="E37" s="55"/>
      <c r="F37" s="55"/>
      <c r="G37" s="55"/>
      <c r="H37" s="55"/>
      <c r="I37" s="55"/>
      <c r="J37" s="87"/>
      <c r="K37" s="179"/>
      <c r="L37" s="159"/>
      <c r="M37" s="9"/>
    </row>
    <row r="38" spans="1:17" s="7" customFormat="1" ht="15" x14ac:dyDescent="0.2">
      <c r="A38" s="131"/>
      <c r="B38" s="48"/>
      <c r="C38" s="49"/>
      <c r="D38" s="49"/>
      <c r="E38" s="49"/>
      <c r="F38" s="49"/>
      <c r="G38" s="49"/>
      <c r="H38" s="49"/>
      <c r="I38" s="49"/>
      <c r="J38" s="38"/>
      <c r="K38" s="39"/>
      <c r="L38" s="126"/>
    </row>
    <row r="39" spans="1:17" s="7" customFormat="1" ht="15" x14ac:dyDescent="0.2">
      <c r="A39" s="131"/>
      <c r="B39" s="118" t="s">
        <v>105</v>
      </c>
      <c r="C39" s="134"/>
      <c r="D39" s="134"/>
      <c r="E39" s="135"/>
      <c r="F39" s="135"/>
      <c r="G39" s="135"/>
      <c r="H39" s="135"/>
      <c r="I39" s="119" t="str">
        <f>IF(NOT(ISBLANK(E37)),E35,IF(NOT(ISBLANK(F37)),F35,IF(NOT(ISBLANK(G37)),G35,IF(NOT(ISBLANK(H37)),H35,IF(NOT(ISBLANK(I37)),I35,0)))))&amp;IF(IF(NOT(ISBLANK(E37)),E35,IF(NOT(ISBLANK(F37)),F35,IF(NOT(ISBLANK(G37)),G35,IF(NOT(ISBLANK(H37)),H35,IF(NOT(ISBLANK(I37)),I35,0)))))=1," punto"," punti")</f>
        <v>0 punti</v>
      </c>
      <c r="L39" s="127"/>
    </row>
    <row r="40" spans="1:17" s="7" customFormat="1" ht="9.6" customHeight="1" thickBot="1" x14ac:dyDescent="0.25">
      <c r="A40" s="132"/>
      <c r="B40" s="120"/>
      <c r="C40" s="120"/>
      <c r="D40" s="120"/>
      <c r="E40" s="120"/>
      <c r="F40" s="120"/>
      <c r="G40" s="120"/>
      <c r="H40" s="120"/>
      <c r="I40" s="121"/>
      <c r="J40" s="122"/>
      <c r="K40" s="122"/>
      <c r="L40" s="123"/>
    </row>
    <row r="41" spans="1:17" s="4" customFormat="1" ht="15" x14ac:dyDescent="0.2">
      <c r="A41" s="7"/>
      <c r="B41" s="48"/>
      <c r="C41" s="48"/>
      <c r="D41" s="48"/>
      <c r="E41" s="48"/>
      <c r="F41" s="48"/>
      <c r="G41" s="48"/>
      <c r="H41" s="48"/>
      <c r="I41" s="48"/>
      <c r="J41" s="38"/>
      <c r="K41" s="39"/>
      <c r="L41" s="39"/>
      <c r="M41" s="7"/>
    </row>
    <row r="42" spans="1:17" s="7" customFormat="1" thickBot="1" x14ac:dyDescent="0.25">
      <c r="B42" s="48"/>
      <c r="C42" s="48"/>
      <c r="D42" s="48"/>
      <c r="E42" s="48"/>
      <c r="F42" s="48"/>
      <c r="G42" s="48"/>
      <c r="H42" s="48"/>
      <c r="I42" s="48"/>
      <c r="J42" s="38"/>
      <c r="K42" s="39"/>
      <c r="L42" s="39"/>
    </row>
    <row r="43" spans="1:17" s="8" customFormat="1" ht="21.75" customHeight="1" x14ac:dyDescent="0.25">
      <c r="A43" s="93" t="s">
        <v>94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157" t="s">
        <v>96</v>
      </c>
    </row>
    <row r="44" spans="1:17" s="8" customFormat="1" ht="5.0999999999999996" customHeight="1" x14ac:dyDescent="0.25">
      <c r="A44" s="15"/>
      <c r="B44" s="129"/>
      <c r="C44" s="50"/>
      <c r="D44" s="50"/>
      <c r="E44" s="50"/>
      <c r="F44" s="50"/>
      <c r="G44" s="50"/>
      <c r="H44" s="50"/>
      <c r="I44" s="50"/>
      <c r="J44" s="22"/>
      <c r="K44" s="110"/>
      <c r="L44" s="78"/>
      <c r="N44" s="53"/>
      <c r="Q44" s="59"/>
    </row>
    <row r="45" spans="1:17" s="5" customFormat="1" ht="18" customHeight="1" x14ac:dyDescent="0.25">
      <c r="A45" s="130"/>
      <c r="B45" s="219" t="s">
        <v>62</v>
      </c>
      <c r="C45" s="220"/>
      <c r="D45" s="85">
        <v>0</v>
      </c>
      <c r="E45" s="83">
        <v>0.25</v>
      </c>
      <c r="F45" s="84">
        <v>0.75</v>
      </c>
      <c r="G45" s="83">
        <v>1</v>
      </c>
      <c r="H45" s="84">
        <v>1.25</v>
      </c>
      <c r="I45" s="85">
        <v>1.5</v>
      </c>
      <c r="J45" s="22"/>
      <c r="K45" s="124" t="s">
        <v>63</v>
      </c>
      <c r="L45" s="158"/>
    </row>
    <row r="46" spans="1:17" s="8" customFormat="1" ht="72" customHeight="1" x14ac:dyDescent="0.25">
      <c r="A46" s="15"/>
      <c r="B46" s="212" t="s">
        <v>122</v>
      </c>
      <c r="C46" s="213"/>
      <c r="D46" s="61" t="s">
        <v>123</v>
      </c>
      <c r="E46" s="61" t="s">
        <v>124</v>
      </c>
      <c r="F46" s="61" t="s">
        <v>125</v>
      </c>
      <c r="G46" s="61" t="s">
        <v>126</v>
      </c>
      <c r="H46" s="61" t="s">
        <v>127</v>
      </c>
      <c r="I46" s="61" t="s">
        <v>128</v>
      </c>
      <c r="J46" s="22"/>
      <c r="K46" s="179"/>
      <c r="L46" s="159"/>
    </row>
    <row r="47" spans="1:17" s="8" customFormat="1" ht="14.25" customHeight="1" x14ac:dyDescent="0.2">
      <c r="A47" s="131"/>
      <c r="B47" s="214"/>
      <c r="C47" s="215"/>
      <c r="D47" s="55"/>
      <c r="E47" s="55"/>
      <c r="F47" s="55"/>
      <c r="G47" s="55"/>
      <c r="H47" s="55"/>
      <c r="I47" s="55"/>
      <c r="J47" s="38"/>
      <c r="K47" s="179"/>
      <c r="L47" s="159"/>
    </row>
    <row r="48" spans="1:17" s="7" customFormat="1" ht="15" x14ac:dyDescent="0.25">
      <c r="A48" s="137"/>
      <c r="B48" s="41"/>
      <c r="C48" s="13"/>
      <c r="D48" s="38"/>
      <c r="E48" s="38"/>
      <c r="F48" s="38"/>
      <c r="G48" s="38"/>
      <c r="H48" s="38"/>
      <c r="I48" s="38"/>
      <c r="J48" s="38"/>
      <c r="K48" s="39"/>
      <c r="L48" s="126"/>
    </row>
    <row r="49" spans="1:21" s="7" customFormat="1" ht="15" x14ac:dyDescent="0.2">
      <c r="A49" s="131"/>
      <c r="B49" s="118" t="s">
        <v>105</v>
      </c>
      <c r="C49" s="134"/>
      <c r="D49" s="134"/>
      <c r="E49" s="135"/>
      <c r="F49" s="135"/>
      <c r="G49" s="135"/>
      <c r="H49" s="135"/>
      <c r="I49" s="119" t="str">
        <f>IF(NOT(ISBLANK(D47)),D45,IF(NOT(ISBLANK(E47)),E45,IF(NOT(ISBLANK(F47)),F45,IF(NOT(ISBLANK(G47)),G45,IF(NOT(ISBLANK(H47)),H45,IF(NOT(ISBLANK(I47)),I45,0))))))&amp;IF(IF(NOT(ISBLANK(D47)),D45,IF(NOT(ISBLANK(E47)),E45,IF(NOT(ISBLANK(F47)),F45,IF(NOT(ISBLANK(G47)),G45,IF(NOT(ISBLANK(H47)),H45,IF(NOT(ISBLANK(I47)),I45,0))))))=1," punto"," punti")</f>
        <v>0 punti</v>
      </c>
      <c r="L49" s="127"/>
    </row>
    <row r="50" spans="1:21" s="7" customFormat="1" ht="9.6" customHeight="1" thickBot="1" x14ac:dyDescent="0.25">
      <c r="A50" s="132"/>
      <c r="B50" s="120"/>
      <c r="C50" s="120"/>
      <c r="D50" s="120"/>
      <c r="E50" s="120"/>
      <c r="F50" s="120"/>
      <c r="G50" s="120"/>
      <c r="H50" s="120"/>
      <c r="I50" s="121"/>
      <c r="J50" s="122"/>
      <c r="K50" s="122"/>
      <c r="L50" s="123"/>
    </row>
    <row r="51" spans="1:21" s="4" customFormat="1" ht="15" x14ac:dyDescent="0.25">
      <c r="B51" s="41"/>
      <c r="C51" s="13"/>
      <c r="D51" s="38"/>
      <c r="E51" s="38"/>
      <c r="F51" s="38"/>
      <c r="G51" s="38"/>
      <c r="H51" s="38"/>
      <c r="I51" s="38"/>
      <c r="J51" s="38"/>
      <c r="K51" s="38"/>
      <c r="L51" s="38"/>
      <c r="M51" s="7"/>
    </row>
    <row r="52" spans="1:21" s="7" customFormat="1" thickBot="1" x14ac:dyDescent="0.25">
      <c r="B52" s="48"/>
      <c r="C52" s="48"/>
      <c r="D52" s="48"/>
      <c r="E52" s="48"/>
      <c r="F52" s="48"/>
      <c r="G52" s="48"/>
      <c r="H52" s="48"/>
      <c r="I52" s="48"/>
      <c r="J52" s="38"/>
      <c r="K52" s="39"/>
      <c r="L52" s="39"/>
    </row>
    <row r="53" spans="1:21" s="8" customFormat="1" ht="21.75" customHeight="1" x14ac:dyDescent="0.25">
      <c r="A53" s="93" t="s">
        <v>60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157" t="s">
        <v>61</v>
      </c>
    </row>
    <row r="54" spans="1:21" s="8" customFormat="1" ht="5.0999999999999996" customHeight="1" x14ac:dyDescent="0.25">
      <c r="A54" s="15"/>
      <c r="B54" s="27"/>
      <c r="C54" s="50"/>
      <c r="D54" s="50"/>
      <c r="E54" s="50"/>
      <c r="F54" s="50"/>
      <c r="G54" s="50"/>
      <c r="H54" s="50"/>
      <c r="I54" s="50"/>
      <c r="J54" s="22"/>
      <c r="K54" s="110"/>
      <c r="L54" s="78"/>
      <c r="N54" s="53"/>
      <c r="Q54" s="59"/>
    </row>
    <row r="55" spans="1:21" s="8" customFormat="1" ht="18" customHeight="1" x14ac:dyDescent="0.25">
      <c r="A55" s="15"/>
      <c r="B55" s="171" t="s">
        <v>62</v>
      </c>
      <c r="C55" s="171"/>
      <c r="D55" s="85">
        <v>0</v>
      </c>
      <c r="E55" s="85">
        <v>0.2</v>
      </c>
      <c r="F55" s="108">
        <v>0.4</v>
      </c>
      <c r="G55" s="85">
        <v>0.6</v>
      </c>
      <c r="H55" s="85">
        <v>0.8</v>
      </c>
      <c r="I55" s="85">
        <v>1</v>
      </c>
      <c r="J55" s="22"/>
      <c r="K55" s="124" t="s">
        <v>63</v>
      </c>
      <c r="L55" s="156"/>
      <c r="N55"/>
      <c r="O55"/>
      <c r="T55"/>
      <c r="U55"/>
    </row>
    <row r="56" spans="1:21" ht="26.25" customHeight="1" x14ac:dyDescent="0.25">
      <c r="A56" s="149"/>
      <c r="B56" s="216" t="s">
        <v>64</v>
      </c>
      <c r="C56" s="217" t="s">
        <v>65</v>
      </c>
      <c r="D56" s="218" t="s">
        <v>21</v>
      </c>
      <c r="E56" s="218" t="s">
        <v>36</v>
      </c>
      <c r="F56" s="218" t="s">
        <v>35</v>
      </c>
      <c r="G56" s="218" t="s">
        <v>34</v>
      </c>
      <c r="H56" s="218" t="s">
        <v>33</v>
      </c>
      <c r="I56" s="218" t="s">
        <v>32</v>
      </c>
      <c r="J56" s="38"/>
      <c r="K56" s="179"/>
      <c r="L56" s="159"/>
      <c r="P56" s="109" t="s">
        <v>71</v>
      </c>
      <c r="Q56" s="109" t="s">
        <v>71</v>
      </c>
      <c r="R56" s="109" t="s">
        <v>71</v>
      </c>
      <c r="S56" s="109" t="s">
        <v>71</v>
      </c>
    </row>
    <row r="57" spans="1:21" ht="17.100000000000001" customHeight="1" x14ac:dyDescent="0.25">
      <c r="A57" s="149"/>
      <c r="B57" s="197"/>
      <c r="C57" s="199"/>
      <c r="D57" s="201"/>
      <c r="E57" s="201"/>
      <c r="F57" s="201"/>
      <c r="G57" s="201"/>
      <c r="H57" s="201" t="s">
        <v>8</v>
      </c>
      <c r="I57" s="201"/>
      <c r="J57" s="38"/>
      <c r="K57" s="179"/>
      <c r="L57" s="159"/>
      <c r="M57" s="8"/>
      <c r="P57" s="12" t="s">
        <v>143</v>
      </c>
      <c r="Q57" s="12" t="s">
        <v>148</v>
      </c>
      <c r="R57" s="12" t="s">
        <v>172</v>
      </c>
      <c r="S57" s="12" t="s">
        <v>152</v>
      </c>
      <c r="T57" s="8"/>
      <c r="U57" s="8"/>
    </row>
    <row r="58" spans="1:21" s="8" customFormat="1" ht="30" customHeight="1" x14ac:dyDescent="0.25">
      <c r="A58" s="15"/>
      <c r="B58" s="116">
        <v>1</v>
      </c>
      <c r="C58" s="202" t="s">
        <v>147</v>
      </c>
      <c r="D58" s="202"/>
      <c r="E58" s="195" t="s">
        <v>71</v>
      </c>
      <c r="F58" s="195"/>
      <c r="G58" s="195"/>
      <c r="H58" s="195"/>
      <c r="I58" s="104">
        <f>IF(E58=$P$57,5,IF(E58=$P$58,4,IF(E58=$P$59,3,IF(E58=$P$60,2,IF(E58=$P$61,1,0)))))</f>
        <v>0</v>
      </c>
      <c r="J58" s="22"/>
      <c r="K58" s="179"/>
      <c r="L58" s="159"/>
      <c r="N58"/>
      <c r="O58"/>
      <c r="P58" s="12" t="s">
        <v>144</v>
      </c>
      <c r="Q58" s="12" t="s">
        <v>149</v>
      </c>
      <c r="R58" s="12" t="s">
        <v>176</v>
      </c>
      <c r="S58" s="12" t="s">
        <v>170</v>
      </c>
    </row>
    <row r="59" spans="1:21" s="8" customFormat="1" ht="30" customHeight="1" x14ac:dyDescent="0.25">
      <c r="A59" s="15"/>
      <c r="B59" s="102">
        <v>2</v>
      </c>
      <c r="C59" s="202" t="s">
        <v>139</v>
      </c>
      <c r="D59" s="202"/>
      <c r="E59" s="195" t="s">
        <v>71</v>
      </c>
      <c r="F59" s="195"/>
      <c r="G59" s="195"/>
      <c r="H59" s="195"/>
      <c r="I59" s="104">
        <f>IF(E59=$Q$57,5,IF(E59=$Q$58,4,IF(E59=$Q$59,3,IF(E59=$Q$60,2,IF(E59=$Q$61,1,0)))))</f>
        <v>0</v>
      </c>
      <c r="J59" s="22"/>
      <c r="K59" s="179"/>
      <c r="L59" s="159"/>
      <c r="N59"/>
      <c r="O59"/>
      <c r="P59" s="12" t="s">
        <v>145</v>
      </c>
      <c r="Q59" s="12" t="s">
        <v>150</v>
      </c>
      <c r="R59" s="12" t="s">
        <v>173</v>
      </c>
      <c r="S59" s="12" t="s">
        <v>153</v>
      </c>
    </row>
    <row r="60" spans="1:21" s="8" customFormat="1" ht="30" customHeight="1" x14ac:dyDescent="0.25">
      <c r="A60" s="15"/>
      <c r="B60" s="102">
        <v>3</v>
      </c>
      <c r="C60" s="202" t="s">
        <v>169</v>
      </c>
      <c r="D60" s="202"/>
      <c r="E60" s="195" t="s">
        <v>71</v>
      </c>
      <c r="F60" s="195"/>
      <c r="G60" s="195"/>
      <c r="H60" s="195"/>
      <c r="I60" s="104">
        <f>IF(E60=$R$57,5,IF(E60=$R$58,4,IF(E60=$R$59,3,IF(E60=$R$60,2,IF(E60=$R$61,1,0)))))</f>
        <v>0</v>
      </c>
      <c r="J60" s="22"/>
      <c r="K60" s="179"/>
      <c r="L60" s="159"/>
      <c r="N60"/>
      <c r="O60"/>
      <c r="P60" s="12" t="s">
        <v>146</v>
      </c>
      <c r="Q60" s="12" t="s">
        <v>151</v>
      </c>
      <c r="R60" s="12" t="s">
        <v>174</v>
      </c>
      <c r="S60" s="12" t="s">
        <v>171</v>
      </c>
    </row>
    <row r="61" spans="1:21" s="8" customFormat="1" ht="30" customHeight="1" x14ac:dyDescent="0.25">
      <c r="A61" s="15"/>
      <c r="B61" s="103">
        <v>4</v>
      </c>
      <c r="C61" s="203" t="s">
        <v>168</v>
      </c>
      <c r="D61" s="203"/>
      <c r="E61" s="195" t="s">
        <v>71</v>
      </c>
      <c r="F61" s="195"/>
      <c r="G61" s="195"/>
      <c r="H61" s="195"/>
      <c r="I61" s="104">
        <f>IF(E61=$S$57,5,IF(E61=$S$58,4,IF(E61=$S$59,3,IF(E61=$S$60,2,IF(E61=S61,1,0)))))</f>
        <v>0</v>
      </c>
      <c r="J61" s="22"/>
      <c r="K61" s="179"/>
      <c r="L61" s="159"/>
      <c r="N61"/>
      <c r="O61"/>
      <c r="P61" s="12" t="s">
        <v>142</v>
      </c>
      <c r="Q61" s="12" t="s">
        <v>75</v>
      </c>
      <c r="R61" s="12" t="s">
        <v>175</v>
      </c>
      <c r="S61" s="12" t="s">
        <v>75</v>
      </c>
    </row>
    <row r="62" spans="1:21" s="8" customFormat="1" ht="5.0999999999999996" customHeight="1" x14ac:dyDescent="0.2">
      <c r="A62" s="15"/>
      <c r="B62" s="144"/>
      <c r="C62" s="49"/>
      <c r="D62" s="49"/>
      <c r="E62" s="49"/>
      <c r="F62" s="49"/>
      <c r="G62" s="49"/>
      <c r="H62" s="7"/>
      <c r="I62" s="7"/>
      <c r="J62" s="38"/>
      <c r="K62" s="39"/>
      <c r="L62" s="126"/>
    </row>
    <row r="63" spans="1:21" s="8" customFormat="1" ht="14.25" customHeight="1" x14ac:dyDescent="0.2">
      <c r="A63" s="15"/>
      <c r="B63" s="24"/>
      <c r="C63" s="29"/>
      <c r="D63" s="28"/>
      <c r="E63" s="28"/>
      <c r="F63" s="28"/>
      <c r="G63" s="28"/>
      <c r="H63" s="80" t="s">
        <v>69</v>
      </c>
      <c r="I63" s="81">
        <f>SUM(I58:I61)</f>
        <v>0</v>
      </c>
      <c r="J63" s="22"/>
      <c r="K63" s="45"/>
      <c r="L63" s="139"/>
      <c r="N63" s="3"/>
      <c r="O63" s="3"/>
      <c r="Q63" s="3"/>
      <c r="T63" s="3"/>
      <c r="U63" s="3"/>
    </row>
    <row r="64" spans="1:21" s="3" customFormat="1" ht="14.1" customHeight="1" x14ac:dyDescent="0.25">
      <c r="A64" s="155"/>
      <c r="B64" s="36"/>
      <c r="C64" s="13"/>
      <c r="D64" s="37"/>
      <c r="E64" s="37"/>
      <c r="F64" s="37"/>
      <c r="G64" s="37"/>
      <c r="H64" s="37"/>
      <c r="I64" s="37"/>
      <c r="J64" s="38"/>
      <c r="K64" s="38"/>
      <c r="L64" s="146"/>
      <c r="N64" s="2"/>
      <c r="O64" s="2"/>
      <c r="Q64" s="2"/>
      <c r="R64" s="2"/>
      <c r="S64" s="2"/>
      <c r="T64" s="2"/>
      <c r="U64" s="2"/>
    </row>
    <row r="65" spans="1:12" s="7" customFormat="1" ht="15" x14ac:dyDescent="0.2">
      <c r="A65" s="131"/>
      <c r="B65" s="118" t="s">
        <v>105</v>
      </c>
      <c r="C65" s="134"/>
      <c r="D65" s="134"/>
      <c r="E65" s="135"/>
      <c r="F65" s="135"/>
      <c r="G65" s="135"/>
      <c r="H65" s="135"/>
      <c r="I65" s="119" t="str">
        <f>IF(AND(I63&gt;=0,I63&lt;=5),D55,IF(AND(I63&gt;=6,I63&lt;=8),E55,IF(AND(I63&gt;=9,I63&lt;=11),F55,IF(AND(I63&gt;=12,I63&lt;=14),G55,IF(AND(I63&gt;=15,I63&lt;=17),H55,I55)))))&amp;IF(IF(AND(I63&gt;=0,I63&lt;=5),D55,IF(AND(I63&gt;=6,I63&lt;=8),E55,IF(AND(I63&gt;=9,I63&lt;=11),F55,IF(AND(I63&gt;=12,I63&lt;=14),G55,IF(AND(I63&gt;=15,I63&lt;=17),H55,I55)))))=1," punto"," punti")</f>
        <v>0 punti</v>
      </c>
      <c r="J65" s="38"/>
      <c r="K65" s="38"/>
      <c r="L65" s="146"/>
    </row>
    <row r="66" spans="1:12" s="7" customFormat="1" ht="9.6" customHeight="1" thickBot="1" x14ac:dyDescent="0.25">
      <c r="A66" s="132"/>
      <c r="B66" s="120"/>
      <c r="C66" s="120"/>
      <c r="D66" s="120"/>
      <c r="E66" s="120"/>
      <c r="F66" s="120"/>
      <c r="G66" s="120"/>
      <c r="H66" s="120"/>
      <c r="I66" s="121"/>
      <c r="J66" s="122"/>
      <c r="K66" s="122"/>
      <c r="L66" s="123"/>
    </row>
    <row r="67" spans="1:12" s="7" customFormat="1" ht="15" x14ac:dyDescent="0.2">
      <c r="B67" s="48"/>
      <c r="C67" s="48"/>
      <c r="D67" s="48"/>
      <c r="E67" s="48"/>
      <c r="F67" s="48"/>
      <c r="G67" s="48"/>
      <c r="H67" s="48"/>
      <c r="I67" s="48"/>
      <c r="J67" s="38"/>
      <c r="K67" s="39"/>
      <c r="L67" s="39"/>
    </row>
    <row r="68" spans="1:12" s="22" customFormat="1" ht="15" x14ac:dyDescent="0.2">
      <c r="B68" s="48"/>
      <c r="C68" s="48"/>
      <c r="D68" s="48"/>
      <c r="E68" s="48"/>
      <c r="F68" s="48"/>
      <c r="G68" s="48"/>
      <c r="H68" s="48"/>
      <c r="I68" s="48"/>
      <c r="J68" s="38"/>
      <c r="K68" s="39"/>
      <c r="L68" s="39"/>
    </row>
    <row r="69" spans="1:12" s="22" customFormat="1" ht="15" x14ac:dyDescent="0.25">
      <c r="A69" s="16"/>
      <c r="B69" s="16"/>
      <c r="C69" s="17"/>
      <c r="D69" s="25"/>
      <c r="E69" s="18"/>
      <c r="F69" s="18"/>
      <c r="G69" s="19"/>
      <c r="H69" s="20"/>
      <c r="I69" s="17"/>
      <c r="J69" s="17"/>
      <c r="K69" s="17"/>
      <c r="L69" s="17"/>
    </row>
    <row r="70" spans="1:12" s="22" customFormat="1" ht="28.15" customHeight="1" x14ac:dyDescent="0.25">
      <c r="A70" s="185" t="s">
        <v>179</v>
      </c>
      <c r="B70" s="185"/>
      <c r="C70" s="186"/>
      <c r="D70" s="186"/>
      <c r="E70" s="186"/>
      <c r="F70" s="186"/>
      <c r="G70" s="186"/>
      <c r="H70" s="186"/>
      <c r="I70" s="186"/>
      <c r="J70" s="186"/>
      <c r="K70" s="186"/>
      <c r="L70" s="186"/>
    </row>
    <row r="71" spans="1:12" s="22" customFormat="1" ht="16.149999999999999" customHeight="1" x14ac:dyDescent="0.25">
      <c r="A71" s="133"/>
      <c r="C71" s="26"/>
      <c r="D71" s="27"/>
      <c r="E71" s="27"/>
      <c r="F71" s="27"/>
      <c r="G71" s="28"/>
      <c r="H71" s="21"/>
      <c r="I71" s="24"/>
      <c r="J71" s="24"/>
      <c r="K71" s="24"/>
      <c r="L71" s="24"/>
    </row>
    <row r="72" spans="1:12" s="22" customFormat="1" ht="14.1" customHeight="1" x14ac:dyDescent="0.25">
      <c r="A72" s="29" t="s">
        <v>70</v>
      </c>
      <c r="C72" s="187"/>
      <c r="D72" s="187"/>
      <c r="E72" s="187"/>
      <c r="F72" s="187"/>
      <c r="G72" s="187"/>
      <c r="H72" s="187"/>
      <c r="I72" s="187"/>
      <c r="J72" s="187"/>
      <c r="K72" s="187"/>
      <c r="L72" s="187"/>
    </row>
    <row r="73" spans="1:12" x14ac:dyDescent="0.25">
      <c r="A73" s="30"/>
      <c r="B73" s="30"/>
      <c r="C73" s="31"/>
      <c r="D73" s="32"/>
      <c r="E73" s="33"/>
      <c r="F73" s="33"/>
      <c r="G73" s="34"/>
      <c r="H73" s="35"/>
      <c r="I73" s="31"/>
      <c r="J73" s="31"/>
      <c r="K73" s="31"/>
      <c r="L73" s="31"/>
    </row>
  </sheetData>
  <sheetProtection algorithmName="SHA-512" hashValue="8HyEQLz82CiXrUoWRjQR9hscv/S3dPPbH6f7BQqbid8IyVTdf0W78z0+Qm7dEZHp35tO1Yb+gly28IyG+a0sRg==" saltValue="sC6D1tBaSVY7GT2rw5nG+w==" spinCount="100000" sheet="1" selectLockedCells="1"/>
  <mergeCells count="42">
    <mergeCell ref="A70:B70"/>
    <mergeCell ref="C70:L70"/>
    <mergeCell ref="C72:L72"/>
    <mergeCell ref="M9:M10"/>
    <mergeCell ref="K20:K25"/>
    <mergeCell ref="K56:K61"/>
    <mergeCell ref="B45:C45"/>
    <mergeCell ref="C60:D60"/>
    <mergeCell ref="E60:H60"/>
    <mergeCell ref="C61:D61"/>
    <mergeCell ref="E61:H61"/>
    <mergeCell ref="H56:H57"/>
    <mergeCell ref="I56:I57"/>
    <mergeCell ref="C58:D58"/>
    <mergeCell ref="E58:H58"/>
    <mergeCell ref="C59:D59"/>
    <mergeCell ref="A1:B1"/>
    <mergeCell ref="A2:B2"/>
    <mergeCell ref="C2:L2"/>
    <mergeCell ref="A3:B3"/>
    <mergeCell ref="C3:L3"/>
    <mergeCell ref="A4:B4"/>
    <mergeCell ref="B35:C35"/>
    <mergeCell ref="B36:C37"/>
    <mergeCell ref="D36:D37"/>
    <mergeCell ref="K36:K37"/>
    <mergeCell ref="B19:C19"/>
    <mergeCell ref="C21:G21"/>
    <mergeCell ref="E59:H59"/>
    <mergeCell ref="B56:B57"/>
    <mergeCell ref="C56:C57"/>
    <mergeCell ref="D56:D57"/>
    <mergeCell ref="E56:E57"/>
    <mergeCell ref="F56:F57"/>
    <mergeCell ref="G56:G57"/>
    <mergeCell ref="B55:C55"/>
    <mergeCell ref="B46:C47"/>
    <mergeCell ref="K46:K47"/>
    <mergeCell ref="C22:G22"/>
    <mergeCell ref="C23:G23"/>
    <mergeCell ref="C24:G24"/>
    <mergeCell ref="C25:G25"/>
  </mergeCells>
  <conditionalFormatting sqref="D47:I47">
    <cfRule type="expression" dxfId="8" priority="1">
      <formula>AND(COUNTBLANK($D$47:$I$47)&lt;6,ISBLANK(D$47))</formula>
    </cfRule>
  </conditionalFormatting>
  <conditionalFormatting sqref="E37:J37">
    <cfRule type="expression" dxfId="7" priority="2">
      <formula>AND(COUNTBLANK($E$37:$I$37)&lt;5,ISBLANK(E$37))</formula>
    </cfRule>
  </conditionalFormatting>
  <conditionalFormatting sqref="F14">
    <cfRule type="cellIs" dxfId="6" priority="4" operator="between">
      <formula>5.6</formula>
      <formula>6.5</formula>
    </cfRule>
    <cfRule type="cellIs" dxfId="5" priority="5" operator="between">
      <formula>4.6</formula>
      <formula>5.5</formula>
    </cfRule>
    <cfRule type="cellIs" dxfId="4" priority="6" operator="between">
      <formula>3.6</formula>
      <formula>4.5</formula>
    </cfRule>
    <cfRule type="cellIs" dxfId="3" priority="7" operator="between">
      <formula>2.6</formula>
      <formula>3.5</formula>
    </cfRule>
    <cfRule type="cellIs" dxfId="2" priority="8" operator="between">
      <formula>1.6</formula>
      <formula>2.5</formula>
    </cfRule>
    <cfRule type="cellIs" dxfId="1" priority="9" operator="between">
      <formula>0</formula>
      <formula>1.5</formula>
    </cfRule>
    <cfRule type="cellIs" dxfId="0" priority="10" operator="equal">
      <formula>0</formula>
    </cfRule>
  </conditionalFormatting>
  <dataValidations count="11">
    <dataValidation type="list" allowBlank="1" showInputMessage="1" showErrorMessage="1" sqref="E58:H58" xr:uid="{678A600C-7AA0-495A-B73F-020E0292CD14}">
      <formula1>$P$56:$P$61</formula1>
    </dataValidation>
    <dataValidation type="list" allowBlank="1" showInputMessage="1" showErrorMessage="1" sqref="E59:H59" xr:uid="{6E2454A3-841F-414C-8084-318D42110C1B}">
      <formula1>$Q$56:$Q$61</formula1>
    </dataValidation>
    <dataValidation type="list" allowBlank="1" showInputMessage="1" showErrorMessage="1" sqref="E60:H60" xr:uid="{60BA652A-7BCB-479D-9E64-04CEC0782A74}">
      <formula1>$R$56:$R$61</formula1>
    </dataValidation>
    <dataValidation type="list" allowBlank="1" showInputMessage="1" showErrorMessage="1" sqref="E61:H61 E26:H26" xr:uid="{730EE3FC-9FC4-4701-8665-39F40817AF05}">
      <formula1>$S$56:$S$61</formula1>
    </dataValidation>
    <dataValidation type="list" allowBlank="1" showInputMessage="1" showErrorMessage="1" sqref="H23" xr:uid="{47245D1B-F42E-4421-964B-FCF691D597C1}">
      <formula1>$O$20:$O$23</formula1>
    </dataValidation>
    <dataValidation type="list" allowBlank="1" showInputMessage="1" showErrorMessage="1" sqref="H21:H22 H24:H25" xr:uid="{C5A393F6-FCA8-4B5B-B9C4-7A7F25334FCC}">
      <formula1>$N$20:$N$22</formula1>
    </dataValidation>
    <dataValidation type="list" allowBlank="1" showInputMessage="1" showErrorMessage="1" sqref="E62:H62" xr:uid="{30644608-B4F4-4EF9-AB3C-616A189514C6}">
      <formula1>$S$57:$S$61</formula1>
    </dataValidation>
    <dataValidation type="custom" allowBlank="1" showInputMessage="1" showErrorMessage="1" errorTitle="Nicht möglich" error="Eine Mehrfachauswahl ist nicht möglich!" sqref="J37" xr:uid="{DF46DB53-22BE-47D6-81B5-017DA24397AC}">
      <formula1>COUNTA($E$38,K$38,$G$38,$H$38,$I$38)=1</formula1>
    </dataValidation>
    <dataValidation type="custom" allowBlank="1" showInputMessage="1" showErrorMessage="1" errorTitle="Nicht möglich" error="La selezione multipla non è possibile!" sqref="E37:I37" xr:uid="{3D0A5847-16CE-4F3D-87E5-91BD9D5D125C}">
      <formula1>COUNTA($E$37:$I$37)=1</formula1>
    </dataValidation>
    <dataValidation type="custom" allowBlank="1" showInputMessage="1" showErrorMessage="1" sqref="D47:I47" xr:uid="{9B7860E9-BA6C-4A2D-BF99-8C37E19E31C3}">
      <formula1>COUNTA($D$47:$I$47)=1</formula1>
    </dataValidation>
    <dataValidation type="date" operator="greaterThanOrEqual" allowBlank="1" showInputMessage="1" showErrorMessage="1" error="Per favore inserire la data nel formato gg.mm.aaaa." sqref="C72:L72" xr:uid="{1C34F2C5-070A-40D5-91B8-890AF698C0A5}">
      <formula1>36526</formula1>
    </dataValidation>
  </dataValidations>
  <pageMargins left="0.7" right="0.7" top="0.88235294117647056" bottom="0.61127450980392162" header="0.3" footer="0.3"/>
  <pageSetup paperSize="9" scale="60" fitToHeight="0" orientation="landscape" r:id="rId1"/>
  <headerFooter>
    <oddHeader>&amp;L&amp;"Arial,Normale"&amp;14&amp;KE0081CCriterio 141
Qualità dell'aria interna
Edifici funzionali - Versione 23.1&amp;R&amp;G</oddHeader>
    <oddFooter>&amp;L&amp;"Arial,Normale"&amp;11&amp;F&amp;R&amp;"Arial,Normale"&amp;11Pagina &amp;P di &amp;N</oddFooter>
  </headerFooter>
  <rowBreaks count="2" manualBreakCount="2">
    <brk id="31" max="11" man="1"/>
    <brk id="51" max="11" man="1"/>
  </rowBreaks>
  <legacyDrawingHF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5</vt:i4>
      </vt:variant>
    </vt:vector>
  </HeadingPairs>
  <TitlesOfParts>
    <vt:vector size="9" baseType="lpstr">
      <vt:lpstr>Abitazioni vent. meccanica</vt:lpstr>
      <vt:lpstr>Abitazioni vent. naturale</vt:lpstr>
      <vt:lpstr>Ed. funzionali vent. meccanica</vt:lpstr>
      <vt:lpstr>Ed. funzionali vent. naturale</vt:lpstr>
      <vt:lpstr>'Abitazioni vent. meccanica'!Area_stampa</vt:lpstr>
      <vt:lpstr>'Abitazioni vent. naturale'!Area_stampa</vt:lpstr>
      <vt:lpstr>'Ed. funzionali vent. meccanica'!Area_stampa</vt:lpstr>
      <vt:lpstr>'Ed. funzionali vent. naturale'!Area_stampa</vt:lpstr>
      <vt:lpstr>'Ed. funzionali vent. naturale'!nein1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2020-12-10T10:48:34Z</dcterms:created>
  <dcterms:modified xsi:type="dcterms:W3CDTF">2025-02-04T12:38:49Z</dcterms:modified>
</cp:coreProperties>
</file>