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AWZH\HUTE\Proj\104559_NNBS_Technisches_Sekretariat\104559.19_SNBS_2.1\PROJ_DOK\07_Berichte\Hilfstools\SNBS_2.1_Tools_D\"/>
    </mc:Choice>
  </mc:AlternateContent>
  <xr:revisionPtr revIDLastSave="0" documentId="13_ncr:1_{1E1A9835-6F9F-4F25-8F58-BC23AA51B20D}" xr6:coauthVersionLast="44" xr6:coauthVersionMax="45" xr10:uidLastSave="{00000000-0000-0000-0000-000000000000}"/>
  <workbookProtection workbookAlgorithmName="SHA-512" workbookHashValue="DWnExRRMfR8gRi4psGJ7jMmY7xh6MZeD83GRH+gQA/mblRgmxq0Ti5+8cebzMvSggAFS3ga79MpPEMx07T5LXQ==" workbookSaltValue="fdoSvETuw94yrZYM+IO/ig==" workbookSpinCount="100000" lockStructure="1"/>
  <bookViews>
    <workbookView xWindow="680" yWindow="680" windowWidth="5950" windowHeight="3760" xr2:uid="{00000000-000D-0000-FFFF-FFFF00000000}"/>
  </bookViews>
  <sheets>
    <sheet name="206.1" sheetId="4" r:id="rId1"/>
    <sheet name="Konstanten" sheetId="2" state="hidden" r:id="rId2"/>
    <sheet name="Versionierung" sheetId="5" state="hidden" r:id="rId3"/>
  </sheets>
  <definedNames>
    <definedName name="Ausgefuellt2">#REF!</definedName>
    <definedName name="Benchmark">'206.1'!$C$42</definedName>
    <definedName name="Faktor_THGE_E">Konstanten!$B$43</definedName>
    <definedName name="Faktor_THGE_N">Konstanten!$B$42</definedName>
    <definedName name="FaktorH">Konstanten!$B$6</definedName>
    <definedName name="FaktorH_T">Konstanten!$B$11</definedName>
    <definedName name="FaktorM">Konstanten!$B$7</definedName>
    <definedName name="FaktorM_T">Konstanten!$B$12</definedName>
    <definedName name="FaktorSH">Konstanten!$B$5</definedName>
    <definedName name="FaktorSH_T">Konstanten!$B$10</definedName>
    <definedName name="FaktorT">Konstanten!$B$8</definedName>
    <definedName name="FaktorT_T">Konstanten!$B$13</definedName>
    <definedName name="Fehlergrenze">Konstanten!$B$34</definedName>
    <definedName name="FlaecheTotal" localSheetId="0">'206.1'!$K$43</definedName>
    <definedName name="FlaecheTotal">#REF!</definedName>
    <definedName name="FlaecheTotal_E">#REF!</definedName>
    <definedName name="FlaecheTotal_N">#REF!</definedName>
    <definedName name="Grundwert" localSheetId="0">'206.1'!#REF!</definedName>
    <definedName name="GW1_GE">#REF!</definedName>
    <definedName name="GW1_THGE">#REF!</definedName>
    <definedName name="GW2_GE">#REF!</definedName>
    <definedName name="GW2_THGE">#REF!</definedName>
    <definedName name="IndexBK">'206.1'!$K$9:$L$9</definedName>
    <definedName name="IndexLCC">#REF!</definedName>
    <definedName name="KorrWert">#REF!</definedName>
    <definedName name="ListSchultyp">Konstanten!$B$18:$B$22</definedName>
    <definedName name="Massnahme">#REF!</definedName>
    <definedName name="MxNoten">Konstanten!$B$24:$G$24</definedName>
    <definedName name="MxNoten_BK">Konstanten!$B$28:$G$28</definedName>
    <definedName name="MxNoten_LZK">Konstanten!$B$26:$G$26</definedName>
    <definedName name="MxNoten_PE">Konstanten!$B$30:$G$30</definedName>
    <definedName name="MxNoten_THGE">Konstanten!$B$32:$G$32</definedName>
    <definedName name="Objekt">#REF!</definedName>
    <definedName name="PW_GE">#REF!</definedName>
    <definedName name="SKF_2">Konstanten!$C$40</definedName>
    <definedName name="SKF_3">Konstanten!$C$39</definedName>
    <definedName name="SKF_4">Konstanten!$C$38</definedName>
    <definedName name="SKF_5">Konstanten!$C$37</definedName>
    <definedName name="SKF_6">Konstanten!$C$36</definedName>
    <definedName name="SKF_T_2">Konstanten!$D$40</definedName>
    <definedName name="SKF_T_3">Konstanten!$D$39</definedName>
    <definedName name="SKF_T_4">Konstanten!$D$38</definedName>
    <definedName name="SKF_T_5">Konstanten!$D$37</definedName>
    <definedName name="SKF_T_6">Konstanten!$D$36</definedName>
    <definedName name="STyp">#REF!</definedName>
    <definedName name="Version">Konstanten!$B$15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4" l="1"/>
  <c r="K41" i="4" l="1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J43" i="4" l="1"/>
  <c r="I43" i="4"/>
  <c r="H43" i="4"/>
  <c r="G43" i="4"/>
  <c r="B13" i="2" l="1"/>
  <c r="B12" i="2"/>
  <c r="B11" i="2"/>
  <c r="B43" i="2"/>
  <c r="B42" i="2"/>
  <c r="B32" i="2" l="1"/>
  <c r="B15" i="2"/>
  <c r="F43" i="4" l="1"/>
  <c r="K43" i="4" l="1"/>
  <c r="L40" i="4" l="1"/>
  <c r="L39" i="4"/>
  <c r="L38" i="4"/>
  <c r="L37" i="4"/>
  <c r="L36" i="4"/>
  <c r="L28" i="4"/>
  <c r="L20" i="4"/>
  <c r="L27" i="4"/>
  <c r="L19" i="4"/>
  <c r="L30" i="4"/>
  <c r="L21" i="4"/>
  <c r="L35" i="4"/>
  <c r="L34" i="4"/>
  <c r="L26" i="4"/>
  <c r="L18" i="4"/>
  <c r="L25" i="4"/>
  <c r="L17" i="4"/>
  <c r="L32" i="4"/>
  <c r="L24" i="4"/>
  <c r="L16" i="4"/>
  <c r="L31" i="4"/>
  <c r="L23" i="4"/>
  <c r="L15" i="4"/>
  <c r="L22" i="4"/>
  <c r="L29" i="4"/>
  <c r="L33" i="4"/>
  <c r="C43" i="4" a="1"/>
  <c r="C43" i="4" s="1"/>
  <c r="C45" i="4" s="1" a="1"/>
  <c r="C45" i="4" s="1"/>
  <c r="L45" i="4" s="1"/>
  <c r="L41" i="4"/>
  <c r="L43" i="4" l="1"/>
  <c r="E30" i="2" l="1"/>
  <c r="F30" i="2"/>
  <c r="G30" i="2"/>
  <c r="C32" i="2"/>
  <c r="C30" i="2"/>
  <c r="D30" i="2" l="1"/>
  <c r="F32" i="2"/>
  <c r="E32" i="2"/>
  <c r="D32" i="2"/>
  <c r="G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Severin Lenel</author>
  </authors>
  <commentList>
    <comment ref="K9" authorId="0" shapeId="0" xr:uid="{0F150F84-F78D-48DF-9F1F-7AF4EC8E279D}">
      <text>
        <r>
          <rPr>
            <b/>
            <sz val="9"/>
            <color indexed="81"/>
            <rFont val="Roboto"/>
          </rPr>
          <t>Index</t>
        </r>
        <r>
          <rPr>
            <sz val="9"/>
            <color indexed="81"/>
            <rFont val="Roboto"/>
          </rPr>
          <t xml:space="preserve">
Veränderung gegenüber Baupreisindex Oktober 2019 (100%) gemäss Bundesamt für Statistik</t>
        </r>
      </text>
    </comment>
    <comment ref="C44" authorId="0" shapeId="0" xr:uid="{00000000-0006-0000-0100-000002000000}">
      <text>
        <r>
          <rPr>
            <b/>
            <sz val="9"/>
            <color indexed="81"/>
            <rFont val="Roboto"/>
          </rPr>
          <t xml:space="preserve">Baukosten BKP 2
</t>
        </r>
        <r>
          <rPr>
            <sz val="9"/>
            <color indexed="81"/>
            <rFont val="Roboto"/>
          </rPr>
          <t>Hier Baukosten aus Kostenberechnung eintragen (nur BKP 2, ohne Umgebung/Ausstattung etc.)</t>
        </r>
      </text>
    </comment>
  </commentList>
</comments>
</file>

<file path=xl/sharedStrings.xml><?xml version="1.0" encoding="utf-8"?>
<sst xmlns="http://schemas.openxmlformats.org/spreadsheetml/2006/main" count="138" uniqueCount="127">
  <si>
    <t>Raumkategorie</t>
  </si>
  <si>
    <t>hoch</t>
  </si>
  <si>
    <t>mittel</t>
  </si>
  <si>
    <t>Aufenthalt</t>
  </si>
  <si>
    <t>Büro</t>
  </si>
  <si>
    <t>Werkstätten, Labore</t>
  </si>
  <si>
    <t>Lager</t>
  </si>
  <si>
    <t>Bildung</t>
  </si>
  <si>
    <t>Foyer</t>
  </si>
  <si>
    <t>Wohnen</t>
  </si>
  <si>
    <t>Gemeinschaftsräume</t>
  </si>
  <si>
    <t>Sport</t>
  </si>
  <si>
    <t>Büro- und Besprechungsräume</t>
  </si>
  <si>
    <t>EDV-Räume</t>
  </si>
  <si>
    <t>Überwachungszentralen, Einsatzzentrum</t>
  </si>
  <si>
    <t>Werkstatt, Werkhalle</t>
  </si>
  <si>
    <t>Trockenlabore</t>
  </si>
  <si>
    <t>Nasslabore</t>
  </si>
  <si>
    <t>Reinräume</t>
  </si>
  <si>
    <t>Verpflegung</t>
  </si>
  <si>
    <t>Unbeheizte Lagerflächen</t>
  </si>
  <si>
    <t>Konditionierte Lagerflächen</t>
  </si>
  <si>
    <t>Kühl- und Klimaräume</t>
  </si>
  <si>
    <t>Seminar- und Unterrichtsräume</t>
  </si>
  <si>
    <t>Bibliothek</t>
  </si>
  <si>
    <t>Hörsäle, Auditorien, Konzertsäle</t>
  </si>
  <si>
    <t>Bühnen, Aufnahmestudios, Regieräume</t>
  </si>
  <si>
    <t>Gymnastikräume, Fitnessräume</t>
  </si>
  <si>
    <t>Sporthallen</t>
  </si>
  <si>
    <t>Schwimmhallen</t>
  </si>
  <si>
    <t>Mensa, Restaurant</t>
  </si>
  <si>
    <t>Produktionsküchen</t>
  </si>
  <si>
    <t>Raumbeschreibung</t>
  </si>
  <si>
    <t>Anteil</t>
  </si>
  <si>
    <t>FaktorSH</t>
  </si>
  <si>
    <t>FaktorH</t>
  </si>
  <si>
    <t>FaktorM</t>
  </si>
  <si>
    <t>FaktorT</t>
  </si>
  <si>
    <t xml:space="preserve">Total </t>
  </si>
  <si>
    <t>Cafeteria</t>
  </si>
  <si>
    <t>Benchmark über alle Räume</t>
  </si>
  <si>
    <t>Ergebnis</t>
  </si>
  <si>
    <t xml:space="preserve">Neubau </t>
  </si>
  <si>
    <t>Erneuerung nach Eingriffstiefe</t>
  </si>
  <si>
    <t>Konstruktionsfläche</t>
  </si>
  <si>
    <t>Verkehrsfläche</t>
  </si>
  <si>
    <t>Funktionsfläche</t>
  </si>
  <si>
    <t>Nebennutzfläche</t>
  </si>
  <si>
    <t>NNF gem. SIA 416 (Abstellräume, Garagen etc.)</t>
  </si>
  <si>
    <t>VF gem. SIA 416 (Korridore, Treppen etc.)</t>
  </si>
  <si>
    <t>FF gem. SIA 416 (Haustechnik, Schächte etc.)</t>
  </si>
  <si>
    <t>KF gem. SIA 416 (Wände, Stützen etc.)</t>
  </si>
  <si>
    <t>Version</t>
  </si>
  <si>
    <t>tief</t>
  </si>
  <si>
    <t>Note:</t>
  </si>
  <si>
    <t>Ʃ Fläche</t>
  </si>
  <si>
    <t>Ergebnis aus Kostenprognose</t>
  </si>
  <si>
    <t>Total Baukosten BKP 2</t>
  </si>
  <si>
    <t>Konstanten</t>
  </si>
  <si>
    <t>Versionierung</t>
  </si>
  <si>
    <t>Bemerkungen</t>
  </si>
  <si>
    <t>Datum</t>
  </si>
  <si>
    <t>Beschrieb der Anpassungen</t>
  </si>
  <si>
    <t>Einarbeitung Anregungen WS 3</t>
  </si>
  <si>
    <t>Alle Flächenkat. SIA 416 aufgenommen, Layout angepasst</t>
  </si>
  <si>
    <t>le</t>
  </si>
  <si>
    <t>Vers.-Nr.</t>
  </si>
  <si>
    <t>Verantw.</t>
  </si>
  <si>
    <t>Fehlergrenze</t>
  </si>
  <si>
    <t>Benchmark</t>
  </si>
  <si>
    <t>Faktor</t>
  </si>
  <si>
    <t>-</t>
  </si>
  <si>
    <t>Index:</t>
  </si>
  <si>
    <t>Verhältnis Baukosten BKP 2 zu Benchmark</t>
  </si>
  <si>
    <t>Indikatoren 301.1 und 302.1 eingefügt, Versionierung angepasst</t>
  </si>
  <si>
    <t>Schultyp</t>
  </si>
  <si>
    <t>Primarschule</t>
  </si>
  <si>
    <t>Sekundarschule</t>
  </si>
  <si>
    <t>Berufsschule</t>
  </si>
  <si>
    <t>Gymnasium</t>
  </si>
  <si>
    <t>Hochschule</t>
  </si>
  <si>
    <t>Skalierungsfaktoren</t>
  </si>
  <si>
    <t>Noten</t>
  </si>
  <si>
    <t>Noten_PE</t>
  </si>
  <si>
    <t>Noten_THGE</t>
  </si>
  <si>
    <t>Faktor_THGE_N</t>
  </si>
  <si>
    <t>Faktor_THGE_E</t>
  </si>
  <si>
    <t>FaktorSH_T</t>
  </si>
  <si>
    <t>FaktorH_T</t>
  </si>
  <si>
    <t>FaktorM_T</t>
  </si>
  <si>
    <t>FaktorT_T</t>
  </si>
  <si>
    <t>Berechnet aus Durchschnitt von Faktor_THGE_E/Faktor_THGE_N</t>
  </si>
  <si>
    <t>Schultyp:</t>
  </si>
  <si>
    <t>werden in dieser Version nicht verwendet</t>
  </si>
  <si>
    <t>Aus Blatt Versionierung</t>
  </si>
  <si>
    <t>Faktoren Eingriffstiefe Erneuerung</t>
  </si>
  <si>
    <t>Schultypen (dienen nur zur Info)</t>
  </si>
  <si>
    <t>Noten_LZK</t>
  </si>
  <si>
    <t>Noten_BK</t>
  </si>
  <si>
    <t>Fixe Werte</t>
  </si>
  <si>
    <t>Berechnete Werte</t>
  </si>
  <si>
    <t>Bezeichnung</t>
  </si>
  <si>
    <t>Umrechnung von PE auf THGE</t>
  </si>
  <si>
    <t>Dienen zur Skalierung von Grenzwerten auf die Notenskala</t>
  </si>
  <si>
    <t>Bereich für Eingabekontrolle</t>
  </si>
  <si>
    <t>Werte 1</t>
  </si>
  <si>
    <t>Werte 2</t>
  </si>
  <si>
    <t>Werte 3</t>
  </si>
  <si>
    <t>Werte 4</t>
  </si>
  <si>
    <t>Werte 5</t>
  </si>
  <si>
    <t>Werte 6</t>
  </si>
  <si>
    <t>Anforderung AB umgesetzt</t>
  </si>
  <si>
    <t>Externe Verweise entfernt</t>
  </si>
  <si>
    <t>Bildungsbauten, Tool-Version: 2.11</t>
  </si>
  <si>
    <t>Indikator 206.1</t>
  </si>
  <si>
    <t>Projekt</t>
  </si>
  <si>
    <t xml:space="preserve">Datum </t>
  </si>
  <si>
    <t xml:space="preserve">Unterschrift </t>
  </si>
  <si>
    <t>Nutzung Bildungsbauten</t>
  </si>
  <si>
    <t>[%]</t>
  </si>
  <si>
    <r>
      <t xml:space="preserve">Verfasser </t>
    </r>
    <r>
      <rPr>
        <sz val="9"/>
        <rFont val="Arial"/>
        <family val="2"/>
      </rPr>
      <t>(Name, Firma, Telefon, E-Mail)</t>
    </r>
  </si>
  <si>
    <t>Geschoss  Lage</t>
  </si>
  <si>
    <t>Sehr hoch</t>
  </si>
  <si>
    <r>
      <rPr>
        <sz val="9"/>
        <rFont val="Calibri"/>
        <family val="2"/>
      </rPr>
      <t>[</t>
    </r>
    <r>
      <rPr>
        <sz val="9"/>
        <rFont val="Arial"/>
        <family val="2"/>
      </rPr>
      <t>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]</t>
    </r>
  </si>
  <si>
    <t xml:space="preserve">Raumbezeichnungen im Projekt </t>
  </si>
  <si>
    <r>
      <t>Kosten pro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HNF</t>
    </r>
  </si>
  <si>
    <t>Miet-, Verkaufspreise (Bauwerkskosten)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</si>
</sst>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>
    <font>
      <sz val="10"/>
      <name val="Arial"/>
    </font>
    <font>
      <sz val="10"/>
      <name val="Arial"/>
      <family val="2"/>
    </font>
    <font>
      <sz val="10"/>
      <name val="Roboto"/>
    </font>
    <font>
      <b/>
      <sz val="10"/>
      <name val="Roboto"/>
    </font>
    <font>
      <b/>
      <sz val="11"/>
      <name val="Roboto"/>
    </font>
    <font>
      <b/>
      <sz val="9"/>
      <color indexed="81"/>
      <name val="Roboto"/>
    </font>
    <font>
      <sz val="9"/>
      <color indexed="81"/>
      <name val="Roboto"/>
    </font>
    <font>
      <sz val="10"/>
      <color theme="2" tint="-0.749992370372631"/>
      <name val="Roboto"/>
    </font>
    <font>
      <sz val="9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1"/>
      <color theme="0" tint="-0.499984740745262"/>
      <name val="Arial"/>
      <family val="2"/>
    </font>
    <font>
      <sz val="9"/>
      <name val="Roboto"/>
    </font>
    <font>
      <sz val="9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E9F2D2"/>
        <bgColor indexed="64"/>
      </patternFill>
    </fill>
    <fill>
      <patternFill patternType="solid">
        <fgColor rgb="FFDDD9C4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2" fillId="0" borderId="1" xfId="0" applyFont="1" applyBorder="1"/>
    <xf numFmtId="0" fontId="2" fillId="0" borderId="0" xfId="0" applyFont="1"/>
    <xf numFmtId="0" fontId="4" fillId="0" borderId="1" xfId="0" applyFont="1" applyBorder="1"/>
    <xf numFmtId="0" fontId="3" fillId="0" borderId="0" xfId="0" applyFont="1" applyBorder="1"/>
    <xf numFmtId="14" fontId="2" fillId="0" borderId="0" xfId="0" applyNumberFormat="1" applyFont="1"/>
    <xf numFmtId="0" fontId="3" fillId="5" borderId="1" xfId="0" applyFont="1" applyFill="1" applyBorder="1"/>
    <xf numFmtId="164" fontId="2" fillId="0" borderId="0" xfId="0" quotePrefix="1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2" fillId="2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0" fontId="2" fillId="6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9" fontId="2" fillId="3" borderId="0" xfId="0" applyNumberFormat="1" applyFont="1" applyFill="1" applyAlignment="1">
      <alignment vertical="top"/>
    </xf>
    <xf numFmtId="164" fontId="2" fillId="3" borderId="0" xfId="0" applyNumberFormat="1" applyFont="1" applyFill="1" applyAlignment="1">
      <alignment vertical="top"/>
    </xf>
    <xf numFmtId="2" fontId="2" fillId="0" borderId="0" xfId="0" applyNumberFormat="1" applyFont="1" applyAlignment="1">
      <alignment horizontal="left"/>
    </xf>
    <xf numFmtId="2" fontId="2" fillId="3" borderId="0" xfId="0" quotePrefix="1" applyNumberFormat="1" applyFont="1" applyFill="1" applyAlignment="1">
      <alignment vertical="top"/>
    </xf>
    <xf numFmtId="0" fontId="8" fillId="0" borderId="0" xfId="0" applyFont="1"/>
    <xf numFmtId="0" fontId="9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4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5" fillId="7" borderId="3" xfId="0" applyFont="1" applyFill="1" applyBorder="1" applyAlignment="1">
      <alignment vertical="center"/>
    </xf>
    <xf numFmtId="0" fontId="13" fillId="7" borderId="3" xfId="0" applyFont="1" applyFill="1" applyBorder="1" applyAlignment="1">
      <alignment vertical="center"/>
    </xf>
    <xf numFmtId="0" fontId="14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vertical="center"/>
    </xf>
    <xf numFmtId="0" fontId="1" fillId="0" borderId="4" xfId="0" applyFont="1" applyBorder="1"/>
    <xf numFmtId="0" fontId="17" fillId="7" borderId="3" xfId="0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1" xfId="0" applyFont="1" applyFill="1" applyBorder="1" applyProtection="1"/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Protection="1"/>
    <xf numFmtId="9" fontId="1" fillId="0" borderId="4" xfId="1" applyFont="1" applyBorder="1"/>
    <xf numFmtId="0" fontId="1" fillId="0" borderId="0" xfId="0" applyFont="1" applyBorder="1"/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Border="1" applyAlignment="1">
      <alignment horizontal="right"/>
    </xf>
    <xf numFmtId="0" fontId="8" fillId="0" borderId="1" xfId="0" applyFont="1" applyFill="1" applyBorder="1"/>
    <xf numFmtId="0" fontId="8" fillId="0" borderId="0" xfId="0" applyFont="1" applyFill="1" applyBorder="1" applyAlignment="1">
      <alignment horizontal="right"/>
    </xf>
    <xf numFmtId="0" fontId="16" fillId="0" borderId="1" xfId="0" applyFont="1" applyBorder="1"/>
    <xf numFmtId="0" fontId="8" fillId="0" borderId="1" xfId="0" applyFont="1" applyFill="1" applyBorder="1" applyAlignment="1">
      <alignment horizontal="right"/>
    </xf>
    <xf numFmtId="9" fontId="8" fillId="0" borderId="1" xfId="1" applyFont="1" applyFill="1" applyBorder="1" applyProtection="1">
      <protection locked="0"/>
    </xf>
    <xf numFmtId="0" fontId="16" fillId="0" borderId="0" xfId="0" applyFont="1" applyBorder="1"/>
    <xf numFmtId="0" fontId="18" fillId="0" borderId="0" xfId="0" applyFont="1"/>
    <xf numFmtId="0" fontId="16" fillId="8" borderId="5" xfId="0" applyFont="1" applyFill="1" applyBorder="1"/>
    <xf numFmtId="0" fontId="16" fillId="8" borderId="6" xfId="0" applyFont="1" applyFill="1" applyBorder="1" applyAlignment="1">
      <alignment vertical="top"/>
    </xf>
    <xf numFmtId="0" fontId="16" fillId="8" borderId="8" xfId="0" applyFont="1" applyFill="1" applyBorder="1"/>
    <xf numFmtId="0" fontId="16" fillId="8" borderId="7" xfId="0" applyFont="1" applyFill="1" applyBorder="1" applyAlignment="1">
      <alignment horizontal="right" vertical="top"/>
    </xf>
    <xf numFmtId="0" fontId="16" fillId="8" borderId="7" xfId="0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16" fillId="8" borderId="5" xfId="0" quotePrefix="1" applyFont="1" applyFill="1" applyBorder="1" applyAlignment="1">
      <alignment horizontal="right"/>
    </xf>
    <xf numFmtId="0" fontId="16" fillId="8" borderId="0" xfId="0" applyFont="1" applyFill="1" applyBorder="1" applyAlignment="1">
      <alignment horizontal="left" vertical="top"/>
    </xf>
    <xf numFmtId="0" fontId="8" fillId="10" borderId="8" xfId="2" applyFont="1" applyFill="1" applyBorder="1" applyAlignment="1">
      <alignment horizontal="right" vertical="top"/>
    </xf>
    <xf numFmtId="0" fontId="8" fillId="8" borderId="8" xfId="0" applyFont="1" applyFill="1" applyBorder="1" applyAlignment="1">
      <alignment horizontal="right"/>
    </xf>
    <xf numFmtId="0" fontId="8" fillId="10" borderId="8" xfId="2" applyFont="1" applyFill="1" applyBorder="1" applyAlignment="1">
      <alignment horizontal="center" vertical="top"/>
    </xf>
    <xf numFmtId="0" fontId="21" fillId="9" borderId="6" xfId="0" applyFont="1" applyFill="1" applyBorder="1" applyAlignment="1" applyProtection="1">
      <alignment horizontal="left" vertical="center"/>
      <protection locked="0"/>
    </xf>
    <xf numFmtId="0" fontId="21" fillId="9" borderId="7" xfId="0" applyFont="1" applyFill="1" applyBorder="1" applyAlignment="1" applyProtection="1">
      <alignment vertical="center"/>
      <protection locked="0"/>
    </xf>
    <xf numFmtId="3" fontId="21" fillId="9" borderId="9" xfId="0" applyNumberFormat="1" applyFont="1" applyFill="1" applyBorder="1" applyAlignment="1" applyProtection="1">
      <alignment horizontal="right" vertical="center"/>
      <protection locked="0"/>
    </xf>
    <xf numFmtId="3" fontId="21" fillId="9" borderId="0" xfId="0" applyNumberFormat="1" applyFont="1" applyFill="1" applyBorder="1" applyAlignment="1" applyProtection="1">
      <alignment horizontal="right" vertical="center"/>
      <protection locked="0"/>
    </xf>
    <xf numFmtId="3" fontId="21" fillId="9" borderId="6" xfId="0" applyNumberFormat="1" applyFont="1" applyFill="1" applyBorder="1" applyAlignment="1" applyProtection="1">
      <alignment horizontal="right" vertical="center"/>
      <protection locked="0"/>
    </xf>
    <xf numFmtId="3" fontId="21" fillId="9" borderId="7" xfId="0" applyNumberFormat="1" applyFont="1" applyFill="1" applyBorder="1" applyAlignment="1" applyProtection="1">
      <alignment horizontal="right" vertical="center"/>
      <protection locked="0"/>
    </xf>
    <xf numFmtId="0" fontId="21" fillId="9" borderId="8" xfId="0" applyFont="1" applyFill="1" applyBorder="1" applyAlignment="1" applyProtection="1">
      <alignment horizontal="left" vertical="center"/>
      <protection locked="0"/>
    </xf>
    <xf numFmtId="0" fontId="21" fillId="9" borderId="8" xfId="0" applyFont="1" applyFill="1" applyBorder="1" applyAlignment="1" applyProtection="1">
      <alignment vertical="center"/>
      <protection locked="0"/>
    </xf>
    <xf numFmtId="3" fontId="21" fillId="9" borderId="8" xfId="0" applyNumberFormat="1" applyFont="1" applyFill="1" applyBorder="1" applyAlignment="1" applyProtection="1">
      <alignment horizontal="right" vertical="center"/>
      <protection locked="0"/>
    </xf>
    <xf numFmtId="3" fontId="21" fillId="9" borderId="1" xfId="0" applyNumberFormat="1" applyFont="1" applyFill="1" applyBorder="1" applyAlignment="1" applyProtection="1">
      <alignment horizontal="right" vertical="center"/>
      <protection locked="0"/>
    </xf>
    <xf numFmtId="3" fontId="21" fillId="9" borderId="5" xfId="0" applyNumberFormat="1" applyFont="1" applyFill="1" applyBorder="1" applyAlignment="1" applyProtection="1">
      <alignment horizontal="right" vertical="center"/>
      <protection locked="0"/>
    </xf>
    <xf numFmtId="0" fontId="21" fillId="9" borderId="7" xfId="0" applyFont="1" applyFill="1" applyBorder="1" applyAlignment="1" applyProtection="1">
      <alignment horizontal="left" vertical="center"/>
      <protection locked="0"/>
    </xf>
    <xf numFmtId="9" fontId="21" fillId="0" borderId="8" xfId="1" applyFont="1" applyBorder="1" applyAlignment="1">
      <alignment horizontal="right" vertical="center"/>
    </xf>
    <xf numFmtId="0" fontId="21" fillId="9" borderId="11" xfId="0" applyFont="1" applyFill="1" applyBorder="1" applyAlignment="1" applyProtection="1">
      <alignment horizontal="left" vertical="center"/>
      <protection locked="0"/>
    </xf>
    <xf numFmtId="0" fontId="21" fillId="9" borderId="9" xfId="0" applyFont="1" applyFill="1" applyBorder="1" applyAlignment="1" applyProtection="1">
      <alignment vertical="center"/>
      <protection locked="0"/>
    </xf>
    <xf numFmtId="3" fontId="21" fillId="9" borderId="4" xfId="0" applyNumberFormat="1" applyFont="1" applyFill="1" applyBorder="1" applyAlignment="1" applyProtection="1">
      <alignment horizontal="right" vertical="center"/>
      <protection locked="0"/>
    </xf>
    <xf numFmtId="3" fontId="21" fillId="9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1" fillId="0" borderId="0" xfId="0" applyFont="1" applyBorder="1" applyAlignment="1">
      <alignment horizontal="center" vertical="top"/>
    </xf>
    <xf numFmtId="0" fontId="16" fillId="0" borderId="0" xfId="0" applyFont="1" applyBorder="1" applyAlignment="1"/>
    <xf numFmtId="0" fontId="2" fillId="0" borderId="0" xfId="0" applyFont="1" applyBorder="1" applyAlignment="1">
      <alignment horizontal="center" vertical="top"/>
    </xf>
    <xf numFmtId="0" fontId="8" fillId="8" borderId="7" xfId="0" applyFont="1" applyFill="1" applyBorder="1" applyAlignment="1">
      <alignment horizontal="center" vertical="top"/>
    </xf>
    <xf numFmtId="0" fontId="21" fillId="0" borderId="11" xfId="0" applyFont="1" applyBorder="1" applyAlignment="1">
      <alignment vertical="center"/>
    </xf>
    <xf numFmtId="4" fontId="21" fillId="0" borderId="11" xfId="0" applyNumberFormat="1" applyFont="1" applyBorder="1" applyAlignment="1">
      <alignment horizontal="right" vertical="center"/>
    </xf>
    <xf numFmtId="3" fontId="21" fillId="0" borderId="9" xfId="3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4" fontId="21" fillId="0" borderId="6" xfId="0" applyNumberFormat="1" applyFont="1" applyBorder="1" applyAlignment="1">
      <alignment horizontal="right" vertical="center"/>
    </xf>
    <xf numFmtId="3" fontId="21" fillId="0" borderId="7" xfId="3" applyNumberFormat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4" fontId="21" fillId="0" borderId="5" xfId="0" applyNumberFormat="1" applyFont="1" applyBorder="1" applyAlignment="1">
      <alignment horizontal="right" vertical="center"/>
    </xf>
    <xf numFmtId="3" fontId="21" fillId="0" borderId="8" xfId="3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3" fontId="21" fillId="0" borderId="2" xfId="0" applyNumberFormat="1" applyFont="1" applyBorder="1" applyAlignment="1">
      <alignment horizontal="right" vertical="center"/>
    </xf>
    <xf numFmtId="0" fontId="21" fillId="0" borderId="2" xfId="0" applyFont="1" applyFill="1" applyBorder="1" applyAlignment="1" applyProtection="1">
      <alignment vertical="center"/>
    </xf>
    <xf numFmtId="0" fontId="21" fillId="0" borderId="2" xfId="0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horizontal="right" vertical="center"/>
    </xf>
    <xf numFmtId="9" fontId="22" fillId="0" borderId="2" xfId="1" applyFont="1" applyFill="1" applyBorder="1" applyAlignment="1">
      <alignment horizontal="right" vertical="center"/>
    </xf>
    <xf numFmtId="0" fontId="22" fillId="4" borderId="2" xfId="0" applyFont="1" applyFill="1" applyBorder="1" applyAlignment="1">
      <alignment vertical="center"/>
    </xf>
    <xf numFmtId="0" fontId="1" fillId="0" borderId="1" xfId="0" applyFont="1" applyBorder="1"/>
    <xf numFmtId="0" fontId="16" fillId="8" borderId="13" xfId="0" applyFont="1" applyFill="1" applyBorder="1" applyAlignment="1">
      <alignment vertical="top"/>
    </xf>
    <xf numFmtId="0" fontId="16" fillId="8" borderId="14" xfId="0" applyFont="1" applyFill="1" applyBorder="1"/>
    <xf numFmtId="0" fontId="21" fillId="0" borderId="12" xfId="0" applyFont="1" applyBorder="1" applyAlignment="1">
      <alignment vertical="center"/>
    </xf>
    <xf numFmtId="9" fontId="21" fillId="0" borderId="9" xfId="1" applyFont="1" applyBorder="1" applyAlignment="1">
      <alignment horizontal="right" vertical="center"/>
    </xf>
    <xf numFmtId="0" fontId="21" fillId="0" borderId="13" xfId="0" applyFont="1" applyBorder="1" applyAlignment="1">
      <alignment vertical="center"/>
    </xf>
    <xf numFmtId="9" fontId="21" fillId="0" borderId="7" xfId="1" applyFont="1" applyBorder="1" applyAlignment="1">
      <alignment horizontal="right"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9" fontId="21" fillId="0" borderId="10" xfId="1" applyFont="1" applyBorder="1" applyAlignment="1">
      <alignment horizontal="right" vertical="center"/>
    </xf>
    <xf numFmtId="0" fontId="22" fillId="0" borderId="15" xfId="0" applyFont="1" applyFill="1" applyBorder="1" applyAlignment="1">
      <alignment vertical="center"/>
    </xf>
    <xf numFmtId="9" fontId="22" fillId="0" borderId="10" xfId="1" applyFont="1" applyFill="1" applyBorder="1" applyAlignment="1">
      <alignment horizontal="right" vertical="center"/>
    </xf>
    <xf numFmtId="0" fontId="8" fillId="9" borderId="0" xfId="0" applyFont="1" applyFill="1" applyBorder="1" applyAlignment="1" applyProtection="1">
      <alignment horizontal="left"/>
      <protection locked="0"/>
    </xf>
    <xf numFmtId="0" fontId="8" fillId="9" borderId="0" xfId="0" applyFont="1" applyFill="1" applyBorder="1" applyProtection="1">
      <protection locked="0"/>
    </xf>
    <xf numFmtId="9" fontId="8" fillId="3" borderId="0" xfId="1" applyFont="1" applyFill="1" applyBorder="1" applyAlignment="1" applyProtection="1">
      <alignment horizontal="center"/>
      <protection locked="0"/>
    </xf>
    <xf numFmtId="0" fontId="16" fillId="8" borderId="0" xfId="0" applyFont="1" applyFill="1" applyBorder="1" applyAlignment="1">
      <alignment horizontal="center" vertical="top"/>
    </xf>
    <xf numFmtId="0" fontId="16" fillId="8" borderId="6" xfId="0" applyFont="1" applyFill="1" applyBorder="1" applyAlignment="1">
      <alignment horizontal="center" vertical="top"/>
    </xf>
    <xf numFmtId="0" fontId="16" fillId="8" borderId="7" xfId="0" applyFont="1" applyFill="1" applyBorder="1" applyAlignment="1">
      <alignment horizontal="left" vertical="top" wrapText="1"/>
    </xf>
    <xf numFmtId="0" fontId="16" fillId="8" borderId="6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165" fontId="2" fillId="6" borderId="0" xfId="0" applyNumberFormat="1" applyFont="1" applyFill="1" applyAlignment="1">
      <alignment vertical="top" wrapText="1"/>
    </xf>
  </cellXfs>
  <cellStyles count="4">
    <cellStyle name="Prozent" xfId="1" builtinId="5"/>
    <cellStyle name="Standard" xfId="0" builtinId="0"/>
    <cellStyle name="Standard 2" xfId="2" xr:uid="{00000000-0005-0000-0000-000002000000}"/>
    <cellStyle name="Standard 3" xfId="3" xr:uid="{82C4DA19-7C00-4F2B-823F-09C80A8EFE53}"/>
  </cellStyles>
  <dxfs count="5"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9E35"/>
      <rgbColor rgb="00000080"/>
      <rgbColor rgb="00808000"/>
      <rgbColor rgb="00800080"/>
      <rgbColor rgb="00008080"/>
      <rgbColor rgb="00C0C0C0"/>
      <rgbColor rgb="00808080"/>
      <rgbColor rgb="004F5928"/>
      <rgbColor rgb="0075923C"/>
      <rgbColor rgb="00C2D69A"/>
      <rgbColor rgb="00D7E4BC"/>
      <rgbColor rgb="00EAF1DD"/>
      <rgbColor rgb="009BBB5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9F2D2"/>
      <color rgb="FFDDD9C4"/>
      <color rgb="FFF1F5AB"/>
      <color rgb="FFEBF1DF"/>
      <color rgb="FFE3E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attachedToolbars" Target="attachedToolbars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173526</xdr:colOff>
      <xdr:row>0</xdr:row>
      <xdr:rowOff>0</xdr:rowOff>
    </xdr:from>
    <xdr:to>
      <xdr:col>11</xdr:col>
      <xdr:colOff>350312</xdr:colOff>
      <xdr:row>4</xdr:row>
      <xdr:rowOff>17146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D277CAA-6A7F-46BD-801E-09FF12661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55551" y="0"/>
          <a:ext cx="1167386" cy="579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Intep">
  <a:themeElements>
    <a:clrScheme name="Intep">
      <a:dk1>
        <a:sysClr val="windowText" lastClr="000000"/>
      </a:dk1>
      <a:lt1>
        <a:sysClr val="window" lastClr="FFFFFF"/>
      </a:lt1>
      <a:dk2>
        <a:srgbClr val="748A96"/>
      </a:dk2>
      <a:lt2>
        <a:srgbClr val="C6D3DB"/>
      </a:lt2>
      <a:accent1>
        <a:srgbClr val="3FA033"/>
      </a:accent1>
      <a:accent2>
        <a:srgbClr val="A7CB19"/>
      </a:accent2>
      <a:accent3>
        <a:srgbClr val="005397"/>
      </a:accent3>
      <a:accent4>
        <a:srgbClr val="63C6F5"/>
      </a:accent4>
      <a:accent5>
        <a:srgbClr val="CA001E"/>
      </a:accent5>
      <a:accent6>
        <a:srgbClr val="F8AB35"/>
      </a:accent6>
      <a:hlink>
        <a:srgbClr val="0000FF"/>
      </a:hlink>
      <a:folHlink>
        <a:srgbClr val="800080"/>
      </a:folHlink>
    </a:clrScheme>
    <a:fontScheme name="Intep">
      <a:majorFont>
        <a:latin typeface="DIN-Bold"/>
        <a:ea typeface=""/>
        <a:cs typeface=""/>
      </a:majorFont>
      <a:minorFont>
        <a:latin typeface="DIN-Regular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showGridLines="0" tabSelected="1" zoomScaleNormal="100" workbookViewId="0">
      <selection activeCell="B6" sqref="B6:C6"/>
    </sheetView>
  </sheetViews>
  <sheetFormatPr baseColWidth="10" defaultColWidth="11.36328125" defaultRowHeight="12.5"/>
  <cols>
    <col min="1" max="1" width="21.6328125" style="2" customWidth="1"/>
    <col min="2" max="2" width="32.54296875" style="2" customWidth="1"/>
    <col min="3" max="3" width="9.36328125" style="2" customWidth="1"/>
    <col min="4" max="4" width="21.6328125" style="2" customWidth="1"/>
    <col min="5" max="5" width="8.54296875" style="2" customWidth="1"/>
    <col min="6" max="6" width="6.1796875" style="2" customWidth="1"/>
    <col min="7" max="7" width="8.6328125" style="2" bestFit="1" customWidth="1"/>
    <col min="8" max="8" width="6.81640625" style="2" customWidth="1"/>
    <col min="9" max="10" width="6.7265625" style="2" customWidth="1"/>
    <col min="11" max="11" width="7.36328125" style="2" customWidth="1"/>
    <col min="12" max="12" width="5.7265625" style="2" customWidth="1"/>
    <col min="13" max="16384" width="11.36328125" style="2"/>
  </cols>
  <sheetData>
    <row r="1" spans="1:12" ht="15.5">
      <c r="A1" s="24" t="s">
        <v>114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">
      <c r="A2" s="26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2" customHeight="1">
      <c r="A3" s="28" t="s">
        <v>113</v>
      </c>
      <c r="B3" s="28"/>
      <c r="C3" s="29"/>
      <c r="D3" s="30"/>
      <c r="E3" s="30"/>
      <c r="F3" s="30"/>
      <c r="G3" s="30"/>
      <c r="H3" s="27"/>
      <c r="I3" s="27"/>
      <c r="J3" s="27"/>
      <c r="K3" s="27"/>
      <c r="L3" s="27"/>
    </row>
    <row r="4" spans="1:12" ht="2.65" customHeight="1">
      <c r="A4" s="31"/>
      <c r="B4" s="32"/>
      <c r="C4" s="33"/>
      <c r="D4" s="34"/>
      <c r="E4" s="34"/>
      <c r="F4" s="34"/>
      <c r="G4" s="34"/>
      <c r="H4" s="35"/>
      <c r="I4" s="35"/>
      <c r="J4" s="37"/>
      <c r="K4" s="37"/>
      <c r="L4" s="37"/>
    </row>
    <row r="5" spans="1:12" ht="3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2" customHeight="1">
      <c r="A6" s="40" t="s">
        <v>115</v>
      </c>
      <c r="B6" s="121"/>
      <c r="C6" s="121"/>
      <c r="D6" s="45" t="s">
        <v>92</v>
      </c>
      <c r="E6" s="120"/>
      <c r="F6" s="120"/>
      <c r="G6" s="120"/>
      <c r="H6" s="120"/>
      <c r="I6" s="40"/>
      <c r="J6" s="46"/>
      <c r="K6" s="44"/>
      <c r="L6" s="44"/>
    </row>
    <row r="7" spans="1:12" ht="3.75" customHeight="1">
      <c r="A7" s="38"/>
      <c r="B7" s="47"/>
      <c r="C7" s="47"/>
      <c r="D7" s="47"/>
      <c r="E7" s="38"/>
      <c r="F7" s="38"/>
      <c r="G7" s="38"/>
      <c r="H7" s="38"/>
      <c r="I7" s="38"/>
      <c r="J7" s="38"/>
      <c r="K7" s="38"/>
      <c r="L7" s="38"/>
    </row>
    <row r="8" spans="1:12" ht="3.75" customHeight="1">
      <c r="A8" s="40"/>
      <c r="B8" s="41"/>
      <c r="C8" s="41"/>
      <c r="D8" s="41"/>
      <c r="E8" s="40"/>
      <c r="F8" s="40"/>
      <c r="G8" s="40"/>
      <c r="H8" s="40"/>
      <c r="I8" s="40"/>
      <c r="J8" s="40"/>
      <c r="K8" s="40"/>
      <c r="L8" s="40"/>
    </row>
    <row r="9" spans="1:12" s="53" customFormat="1" ht="11.5">
      <c r="A9" s="52" t="s">
        <v>118</v>
      </c>
      <c r="B9" s="42"/>
      <c r="C9" s="42"/>
      <c r="D9" s="42"/>
      <c r="E9" s="40"/>
      <c r="F9" s="40"/>
      <c r="G9" s="40"/>
      <c r="H9" s="41"/>
      <c r="I9" s="41"/>
      <c r="J9" s="48" t="s">
        <v>72</v>
      </c>
      <c r="K9" s="122">
        <v>1</v>
      </c>
      <c r="L9" s="122"/>
    </row>
    <row r="10" spans="1:12" ht="3.75" customHeight="1">
      <c r="A10" s="49"/>
      <c r="B10" s="39"/>
      <c r="C10" s="39"/>
      <c r="D10" s="39"/>
      <c r="E10" s="38"/>
      <c r="F10" s="38"/>
      <c r="G10" s="38"/>
      <c r="H10" s="47"/>
      <c r="I10" s="47"/>
      <c r="J10" s="50"/>
      <c r="K10" s="51"/>
      <c r="L10" s="51"/>
    </row>
    <row r="11" spans="1:12" ht="3.75" customHeight="1">
      <c r="A11" s="23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s="53" customFormat="1" ht="17.25" customHeight="1">
      <c r="A12" s="109" t="s">
        <v>0</v>
      </c>
      <c r="B12" s="55" t="s">
        <v>32</v>
      </c>
      <c r="C12" s="61" t="s">
        <v>70</v>
      </c>
      <c r="D12" s="125" t="s">
        <v>124</v>
      </c>
      <c r="E12" s="125" t="s">
        <v>121</v>
      </c>
      <c r="F12" s="58" t="s">
        <v>42</v>
      </c>
      <c r="G12" s="123" t="s">
        <v>43</v>
      </c>
      <c r="H12" s="123"/>
      <c r="I12" s="123"/>
      <c r="J12" s="124"/>
      <c r="K12" s="58" t="s">
        <v>55</v>
      </c>
      <c r="L12" s="58" t="s">
        <v>33</v>
      </c>
    </row>
    <row r="13" spans="1:12" s="53" customFormat="1" ht="11.5">
      <c r="A13" s="109"/>
      <c r="B13" s="55"/>
      <c r="C13" s="61"/>
      <c r="D13" s="125"/>
      <c r="E13" s="126"/>
      <c r="F13" s="58"/>
      <c r="G13" s="87" t="s">
        <v>122</v>
      </c>
      <c r="H13" s="87" t="s">
        <v>1</v>
      </c>
      <c r="I13" s="87" t="s">
        <v>2</v>
      </c>
      <c r="J13" s="87" t="s">
        <v>53</v>
      </c>
      <c r="K13" s="57"/>
      <c r="L13" s="57"/>
    </row>
    <row r="14" spans="1:12" s="53" customFormat="1" ht="13.5">
      <c r="A14" s="110"/>
      <c r="B14" s="54"/>
      <c r="C14" s="60" t="s">
        <v>71</v>
      </c>
      <c r="D14" s="56"/>
      <c r="E14" s="56"/>
      <c r="F14" s="64" t="s">
        <v>123</v>
      </c>
      <c r="G14" s="64" t="s">
        <v>123</v>
      </c>
      <c r="H14" s="64" t="s">
        <v>123</v>
      </c>
      <c r="I14" s="64" t="s">
        <v>123</v>
      </c>
      <c r="J14" s="64" t="s">
        <v>123</v>
      </c>
      <c r="K14" s="62" t="s">
        <v>123</v>
      </c>
      <c r="L14" s="63" t="s">
        <v>119</v>
      </c>
    </row>
    <row r="15" spans="1:12" s="91" customFormat="1" ht="10.25" customHeight="1">
      <c r="A15" s="111" t="s">
        <v>3</v>
      </c>
      <c r="B15" s="88" t="s">
        <v>8</v>
      </c>
      <c r="C15" s="89">
        <v>0.8</v>
      </c>
      <c r="D15" s="78"/>
      <c r="E15" s="79"/>
      <c r="F15" s="67"/>
      <c r="G15" s="80"/>
      <c r="H15" s="67"/>
      <c r="I15" s="81"/>
      <c r="J15" s="67"/>
      <c r="K15" s="90" t="str">
        <f>IF(SUM(F15:J15)=0,"",SUM(F15:J15))</f>
        <v/>
      </c>
      <c r="L15" s="112" t="str">
        <f t="shared" ref="L15:L40" si="0">IFERROR(K15/FlaecheTotal,"")</f>
        <v/>
      </c>
    </row>
    <row r="16" spans="1:12" s="91" customFormat="1" ht="10.25" customHeight="1">
      <c r="A16" s="113"/>
      <c r="B16" s="93" t="s">
        <v>9</v>
      </c>
      <c r="C16" s="94">
        <v>1</v>
      </c>
      <c r="D16" s="65"/>
      <c r="E16" s="66"/>
      <c r="F16" s="70"/>
      <c r="G16" s="68"/>
      <c r="H16" s="70"/>
      <c r="I16" s="69"/>
      <c r="J16" s="70"/>
      <c r="K16" s="95" t="str">
        <f t="shared" ref="K16:K41" si="1">IF(SUM(F16:J16)=0,"",SUM(F16:J16))</f>
        <v/>
      </c>
      <c r="L16" s="114" t="str">
        <f t="shared" si="0"/>
        <v/>
      </c>
    </row>
    <row r="17" spans="1:12" s="91" customFormat="1" ht="10.25" customHeight="1">
      <c r="A17" s="113"/>
      <c r="B17" s="93" t="s">
        <v>10</v>
      </c>
      <c r="C17" s="94">
        <v>1.4</v>
      </c>
      <c r="D17" s="65"/>
      <c r="E17" s="66"/>
      <c r="F17" s="70"/>
      <c r="G17" s="68"/>
      <c r="H17" s="70"/>
      <c r="I17" s="69"/>
      <c r="J17" s="70"/>
      <c r="K17" s="95" t="str">
        <f t="shared" si="1"/>
        <v/>
      </c>
      <c r="L17" s="114" t="str">
        <f t="shared" si="0"/>
        <v/>
      </c>
    </row>
    <row r="18" spans="1:12" s="91" customFormat="1" ht="10.25" customHeight="1">
      <c r="A18" s="113" t="s">
        <v>4</v>
      </c>
      <c r="B18" s="93" t="s">
        <v>12</v>
      </c>
      <c r="C18" s="94">
        <v>1</v>
      </c>
      <c r="D18" s="65"/>
      <c r="E18" s="66"/>
      <c r="F18" s="70"/>
      <c r="G18" s="68"/>
      <c r="H18" s="70"/>
      <c r="I18" s="69"/>
      <c r="J18" s="70"/>
      <c r="K18" s="95" t="str">
        <f t="shared" si="1"/>
        <v/>
      </c>
      <c r="L18" s="114" t="str">
        <f t="shared" si="0"/>
        <v/>
      </c>
    </row>
    <row r="19" spans="1:12" s="91" customFormat="1" ht="10.25" customHeight="1">
      <c r="A19" s="113"/>
      <c r="B19" s="93" t="s">
        <v>13</v>
      </c>
      <c r="C19" s="94">
        <v>1.5</v>
      </c>
      <c r="D19" s="65"/>
      <c r="E19" s="66"/>
      <c r="F19" s="70"/>
      <c r="G19" s="68"/>
      <c r="H19" s="70"/>
      <c r="I19" s="69"/>
      <c r="J19" s="70"/>
      <c r="K19" s="95" t="str">
        <f t="shared" si="1"/>
        <v/>
      </c>
      <c r="L19" s="114" t="str">
        <f t="shared" si="0"/>
        <v/>
      </c>
    </row>
    <row r="20" spans="1:12" s="91" customFormat="1" ht="10.25" customHeight="1">
      <c r="A20" s="113"/>
      <c r="B20" s="93" t="s">
        <v>14</v>
      </c>
      <c r="C20" s="94">
        <v>2.2999999999999998</v>
      </c>
      <c r="D20" s="65"/>
      <c r="E20" s="66"/>
      <c r="F20" s="70"/>
      <c r="G20" s="68"/>
      <c r="H20" s="70"/>
      <c r="I20" s="69"/>
      <c r="J20" s="70"/>
      <c r="K20" s="95" t="str">
        <f t="shared" si="1"/>
        <v/>
      </c>
      <c r="L20" s="114" t="str">
        <f t="shared" si="0"/>
        <v/>
      </c>
    </row>
    <row r="21" spans="1:12" s="91" customFormat="1" ht="10.25" customHeight="1">
      <c r="A21" s="113" t="s">
        <v>5</v>
      </c>
      <c r="B21" s="93" t="s">
        <v>15</v>
      </c>
      <c r="C21" s="94">
        <v>1</v>
      </c>
      <c r="D21" s="65"/>
      <c r="E21" s="66"/>
      <c r="F21" s="70"/>
      <c r="G21" s="68"/>
      <c r="H21" s="70"/>
      <c r="I21" s="69"/>
      <c r="J21" s="70"/>
      <c r="K21" s="95" t="str">
        <f t="shared" si="1"/>
        <v/>
      </c>
      <c r="L21" s="114" t="str">
        <f t="shared" si="0"/>
        <v/>
      </c>
    </row>
    <row r="22" spans="1:12" s="91" customFormat="1" ht="10.25" customHeight="1">
      <c r="A22" s="113"/>
      <c r="B22" s="93" t="s">
        <v>16</v>
      </c>
      <c r="C22" s="94">
        <v>1.2</v>
      </c>
      <c r="D22" s="65"/>
      <c r="E22" s="66"/>
      <c r="F22" s="70"/>
      <c r="G22" s="68"/>
      <c r="H22" s="70"/>
      <c r="I22" s="69"/>
      <c r="J22" s="70"/>
      <c r="K22" s="95" t="str">
        <f t="shared" si="1"/>
        <v/>
      </c>
      <c r="L22" s="114" t="str">
        <f t="shared" si="0"/>
        <v/>
      </c>
    </row>
    <row r="23" spans="1:12" s="91" customFormat="1" ht="10.25" customHeight="1">
      <c r="A23" s="113"/>
      <c r="B23" s="93" t="s">
        <v>17</v>
      </c>
      <c r="C23" s="94">
        <v>1.6</v>
      </c>
      <c r="D23" s="65"/>
      <c r="E23" s="66"/>
      <c r="F23" s="70"/>
      <c r="G23" s="68"/>
      <c r="H23" s="70"/>
      <c r="I23" s="69"/>
      <c r="J23" s="70"/>
      <c r="K23" s="95" t="str">
        <f t="shared" si="1"/>
        <v/>
      </c>
      <c r="L23" s="114" t="str">
        <f t="shared" si="0"/>
        <v/>
      </c>
    </row>
    <row r="24" spans="1:12" s="91" customFormat="1" ht="10.25" customHeight="1">
      <c r="A24" s="113"/>
      <c r="B24" s="93" t="s">
        <v>18</v>
      </c>
      <c r="C24" s="94">
        <v>3.2</v>
      </c>
      <c r="D24" s="65"/>
      <c r="E24" s="66"/>
      <c r="F24" s="70"/>
      <c r="G24" s="68"/>
      <c r="H24" s="70"/>
      <c r="I24" s="69"/>
      <c r="J24" s="70"/>
      <c r="K24" s="95" t="str">
        <f t="shared" si="1"/>
        <v/>
      </c>
      <c r="L24" s="114" t="str">
        <f t="shared" si="0"/>
        <v/>
      </c>
    </row>
    <row r="25" spans="1:12" s="91" customFormat="1" ht="10.25" customHeight="1">
      <c r="A25" s="113" t="s">
        <v>6</v>
      </c>
      <c r="B25" s="93" t="s">
        <v>20</v>
      </c>
      <c r="C25" s="94">
        <v>0.5</v>
      </c>
      <c r="D25" s="65"/>
      <c r="E25" s="66"/>
      <c r="F25" s="70"/>
      <c r="G25" s="68"/>
      <c r="H25" s="70"/>
      <c r="I25" s="69"/>
      <c r="J25" s="70"/>
      <c r="K25" s="95" t="str">
        <f t="shared" si="1"/>
        <v/>
      </c>
      <c r="L25" s="114" t="str">
        <f t="shared" si="0"/>
        <v/>
      </c>
    </row>
    <row r="26" spans="1:12" s="91" customFormat="1" ht="10.25" customHeight="1">
      <c r="A26" s="113"/>
      <c r="B26" s="93" t="s">
        <v>21</v>
      </c>
      <c r="C26" s="94">
        <v>0.6</v>
      </c>
      <c r="D26" s="65"/>
      <c r="E26" s="66"/>
      <c r="F26" s="70"/>
      <c r="G26" s="68"/>
      <c r="H26" s="70"/>
      <c r="I26" s="69"/>
      <c r="J26" s="70"/>
      <c r="K26" s="95" t="str">
        <f t="shared" si="1"/>
        <v/>
      </c>
      <c r="L26" s="114" t="str">
        <f t="shared" si="0"/>
        <v/>
      </c>
    </row>
    <row r="27" spans="1:12" s="91" customFormat="1" ht="10.25" customHeight="1">
      <c r="A27" s="113"/>
      <c r="B27" s="93" t="s">
        <v>22</v>
      </c>
      <c r="C27" s="94">
        <v>1.7</v>
      </c>
      <c r="D27" s="65"/>
      <c r="E27" s="66"/>
      <c r="F27" s="70"/>
      <c r="G27" s="68"/>
      <c r="H27" s="70"/>
      <c r="I27" s="69"/>
      <c r="J27" s="70"/>
      <c r="K27" s="95" t="str">
        <f t="shared" si="1"/>
        <v/>
      </c>
      <c r="L27" s="114" t="str">
        <f t="shared" si="0"/>
        <v/>
      </c>
    </row>
    <row r="28" spans="1:12" s="91" customFormat="1" ht="10.25" customHeight="1">
      <c r="A28" s="113" t="s">
        <v>7</v>
      </c>
      <c r="B28" s="93" t="s">
        <v>23</v>
      </c>
      <c r="C28" s="94">
        <v>1</v>
      </c>
      <c r="D28" s="65"/>
      <c r="E28" s="66"/>
      <c r="F28" s="70"/>
      <c r="G28" s="68"/>
      <c r="H28" s="70"/>
      <c r="I28" s="69"/>
      <c r="J28" s="70"/>
      <c r="K28" s="95" t="str">
        <f t="shared" si="1"/>
        <v/>
      </c>
      <c r="L28" s="114" t="str">
        <f t="shared" si="0"/>
        <v/>
      </c>
    </row>
    <row r="29" spans="1:12" s="91" customFormat="1" ht="10.25" customHeight="1">
      <c r="A29" s="113"/>
      <c r="B29" s="93" t="s">
        <v>24</v>
      </c>
      <c r="C29" s="94">
        <v>1.3</v>
      </c>
      <c r="D29" s="65"/>
      <c r="E29" s="66"/>
      <c r="F29" s="70"/>
      <c r="G29" s="68"/>
      <c r="H29" s="70"/>
      <c r="I29" s="69"/>
      <c r="J29" s="70"/>
      <c r="K29" s="95" t="str">
        <f t="shared" si="1"/>
        <v/>
      </c>
      <c r="L29" s="114" t="str">
        <f t="shared" si="0"/>
        <v/>
      </c>
    </row>
    <row r="30" spans="1:12" s="91" customFormat="1" ht="10.25" customHeight="1">
      <c r="A30" s="113"/>
      <c r="B30" s="93" t="s">
        <v>25</v>
      </c>
      <c r="C30" s="94">
        <v>2.5</v>
      </c>
      <c r="D30" s="65"/>
      <c r="E30" s="66"/>
      <c r="F30" s="70"/>
      <c r="G30" s="68"/>
      <c r="H30" s="70"/>
      <c r="I30" s="69"/>
      <c r="J30" s="70"/>
      <c r="K30" s="95" t="str">
        <f t="shared" si="1"/>
        <v/>
      </c>
      <c r="L30" s="114" t="str">
        <f t="shared" si="0"/>
        <v/>
      </c>
    </row>
    <row r="31" spans="1:12" s="91" customFormat="1" ht="10.25" customHeight="1">
      <c r="A31" s="113"/>
      <c r="B31" s="93" t="s">
        <v>26</v>
      </c>
      <c r="C31" s="94">
        <v>2.8</v>
      </c>
      <c r="D31" s="65"/>
      <c r="E31" s="66"/>
      <c r="F31" s="70"/>
      <c r="G31" s="68"/>
      <c r="H31" s="70"/>
      <c r="I31" s="69"/>
      <c r="J31" s="70"/>
      <c r="K31" s="95" t="str">
        <f t="shared" si="1"/>
        <v/>
      </c>
      <c r="L31" s="114" t="str">
        <f t="shared" si="0"/>
        <v/>
      </c>
    </row>
    <row r="32" spans="1:12" s="91" customFormat="1" ht="10.25" customHeight="1">
      <c r="A32" s="113" t="s">
        <v>11</v>
      </c>
      <c r="B32" s="93" t="s">
        <v>27</v>
      </c>
      <c r="C32" s="94">
        <v>1</v>
      </c>
      <c r="D32" s="65"/>
      <c r="E32" s="66"/>
      <c r="F32" s="70"/>
      <c r="G32" s="68"/>
      <c r="H32" s="70"/>
      <c r="I32" s="69"/>
      <c r="J32" s="70"/>
      <c r="K32" s="95" t="str">
        <f t="shared" si="1"/>
        <v/>
      </c>
      <c r="L32" s="114" t="str">
        <f t="shared" si="0"/>
        <v/>
      </c>
    </row>
    <row r="33" spans="1:12" s="91" customFormat="1" ht="10.25" customHeight="1">
      <c r="A33" s="113"/>
      <c r="B33" s="93" t="s">
        <v>28</v>
      </c>
      <c r="C33" s="94">
        <v>1.3</v>
      </c>
      <c r="D33" s="65"/>
      <c r="E33" s="66"/>
      <c r="F33" s="70"/>
      <c r="G33" s="68"/>
      <c r="H33" s="70"/>
      <c r="I33" s="69"/>
      <c r="J33" s="70"/>
      <c r="K33" s="95" t="str">
        <f t="shared" si="1"/>
        <v/>
      </c>
      <c r="L33" s="114" t="str">
        <f t="shared" si="0"/>
        <v/>
      </c>
    </row>
    <row r="34" spans="1:12" s="91" customFormat="1" ht="10.25" customHeight="1">
      <c r="A34" s="113"/>
      <c r="B34" s="93" t="s">
        <v>29</v>
      </c>
      <c r="C34" s="94">
        <v>2.5</v>
      </c>
      <c r="D34" s="65"/>
      <c r="E34" s="66"/>
      <c r="F34" s="70"/>
      <c r="G34" s="68"/>
      <c r="H34" s="70"/>
      <c r="I34" s="69"/>
      <c r="J34" s="70"/>
      <c r="K34" s="95" t="str">
        <f t="shared" si="1"/>
        <v/>
      </c>
      <c r="L34" s="114" t="str">
        <f t="shared" si="0"/>
        <v/>
      </c>
    </row>
    <row r="35" spans="1:12" s="91" customFormat="1" ht="10.25" customHeight="1">
      <c r="A35" s="113" t="s">
        <v>19</v>
      </c>
      <c r="B35" s="93" t="s">
        <v>39</v>
      </c>
      <c r="C35" s="94">
        <v>1.4</v>
      </c>
      <c r="D35" s="65"/>
      <c r="E35" s="66"/>
      <c r="F35" s="70"/>
      <c r="G35" s="68"/>
      <c r="H35" s="70"/>
      <c r="I35" s="69"/>
      <c r="J35" s="70"/>
      <c r="K35" s="95" t="str">
        <f t="shared" si="1"/>
        <v/>
      </c>
      <c r="L35" s="114" t="str">
        <f t="shared" si="0"/>
        <v/>
      </c>
    </row>
    <row r="36" spans="1:12" s="91" customFormat="1" ht="10.25" customHeight="1">
      <c r="A36" s="113"/>
      <c r="B36" s="93" t="s">
        <v>30</v>
      </c>
      <c r="C36" s="94">
        <v>1.5</v>
      </c>
      <c r="D36" s="65"/>
      <c r="E36" s="66"/>
      <c r="F36" s="70"/>
      <c r="G36" s="68"/>
      <c r="H36" s="70"/>
      <c r="I36" s="69"/>
      <c r="J36" s="70"/>
      <c r="K36" s="95" t="str">
        <f t="shared" si="1"/>
        <v/>
      </c>
      <c r="L36" s="114" t="str">
        <f t="shared" si="0"/>
        <v/>
      </c>
    </row>
    <row r="37" spans="1:12" s="91" customFormat="1" ht="10.25" customHeight="1">
      <c r="A37" s="115"/>
      <c r="B37" s="96" t="s">
        <v>31</v>
      </c>
      <c r="C37" s="97">
        <v>1.9</v>
      </c>
      <c r="D37" s="71"/>
      <c r="E37" s="72"/>
      <c r="F37" s="73"/>
      <c r="G37" s="74"/>
      <c r="H37" s="73"/>
      <c r="I37" s="75"/>
      <c r="J37" s="75"/>
      <c r="K37" s="98" t="str">
        <f t="shared" si="1"/>
        <v/>
      </c>
      <c r="L37" s="77" t="str">
        <f t="shared" si="0"/>
        <v/>
      </c>
    </row>
    <row r="38" spans="1:12" s="91" customFormat="1" ht="10.25" customHeight="1">
      <c r="A38" s="113" t="s">
        <v>47</v>
      </c>
      <c r="B38" s="93" t="s">
        <v>48</v>
      </c>
      <c r="C38" s="94">
        <v>0.5</v>
      </c>
      <c r="D38" s="76"/>
      <c r="E38" s="76"/>
      <c r="F38" s="70"/>
      <c r="G38" s="68"/>
      <c r="H38" s="70"/>
      <c r="I38" s="69"/>
      <c r="J38" s="69"/>
      <c r="K38" s="95" t="str">
        <f t="shared" si="1"/>
        <v/>
      </c>
      <c r="L38" s="114" t="str">
        <f t="shared" si="0"/>
        <v/>
      </c>
    </row>
    <row r="39" spans="1:12" s="91" customFormat="1" ht="10.25" customHeight="1">
      <c r="A39" s="113" t="s">
        <v>45</v>
      </c>
      <c r="B39" s="93" t="s">
        <v>49</v>
      </c>
      <c r="C39" s="94">
        <v>0.7</v>
      </c>
      <c r="D39" s="76"/>
      <c r="E39" s="76"/>
      <c r="F39" s="70"/>
      <c r="G39" s="68"/>
      <c r="H39" s="70"/>
      <c r="I39" s="69"/>
      <c r="J39" s="69"/>
      <c r="K39" s="95" t="str">
        <f t="shared" si="1"/>
        <v/>
      </c>
      <c r="L39" s="114" t="str">
        <f t="shared" si="0"/>
        <v/>
      </c>
    </row>
    <row r="40" spans="1:12" s="91" customFormat="1" ht="10.25" customHeight="1">
      <c r="A40" s="113" t="s">
        <v>46</v>
      </c>
      <c r="B40" s="93" t="s">
        <v>50</v>
      </c>
      <c r="C40" s="94">
        <v>0.6</v>
      </c>
      <c r="D40" s="76"/>
      <c r="E40" s="76"/>
      <c r="F40" s="70"/>
      <c r="G40" s="68"/>
      <c r="H40" s="70"/>
      <c r="I40" s="69"/>
      <c r="J40" s="69"/>
      <c r="K40" s="95" t="str">
        <f t="shared" si="1"/>
        <v/>
      </c>
      <c r="L40" s="114" t="str">
        <f t="shared" si="0"/>
        <v/>
      </c>
    </row>
    <row r="41" spans="1:12" s="91" customFormat="1" ht="10.25" customHeight="1">
      <c r="A41" s="113" t="s">
        <v>44</v>
      </c>
      <c r="B41" s="96" t="s">
        <v>51</v>
      </c>
      <c r="C41" s="97">
        <v>1</v>
      </c>
      <c r="D41" s="71"/>
      <c r="E41" s="71"/>
      <c r="F41" s="73"/>
      <c r="G41" s="74"/>
      <c r="H41" s="73"/>
      <c r="I41" s="75"/>
      <c r="J41" s="75"/>
      <c r="K41" s="95" t="str">
        <f t="shared" si="1"/>
        <v/>
      </c>
      <c r="L41" s="77" t="str">
        <f t="shared" ref="L41" si="2">IFERROR(K41/FlaecheTotal,"")</f>
        <v/>
      </c>
    </row>
    <row r="42" spans="1:12" s="91" customFormat="1" ht="14.25" customHeight="1">
      <c r="A42" s="116" t="s">
        <v>69</v>
      </c>
      <c r="B42" s="99" t="s">
        <v>125</v>
      </c>
      <c r="C42" s="100">
        <f>5100*K9</f>
        <v>5100</v>
      </c>
      <c r="D42" s="101"/>
      <c r="E42" s="101"/>
      <c r="F42" s="102"/>
      <c r="G42" s="102"/>
      <c r="H42" s="103"/>
      <c r="I42" s="103"/>
      <c r="J42" s="102"/>
      <c r="K42" s="100"/>
      <c r="L42" s="117"/>
    </row>
    <row r="43" spans="1:12" s="91" customFormat="1" ht="14.25" customHeight="1">
      <c r="A43" s="118" t="s">
        <v>38</v>
      </c>
      <c r="B43" s="104" t="s">
        <v>40</v>
      </c>
      <c r="C43" s="105" t="str">
        <f t="array" ref="C43">IFERROR((SUM(C15:C41*F15:F41)+SUM(C15:C41*G15:G41*FaktorSH)+SUM(C15:C41*H15:H41*FaktorH)+SUM(C15:C41*I15:I41*FaktorM)+SUM(C15:C41*J15:J41*FaktorT))*Benchmark/FlaecheTotal,"")</f>
        <v/>
      </c>
      <c r="D43" s="104"/>
      <c r="E43" s="104"/>
      <c r="F43" s="105">
        <f>SUM(F15:F41)</f>
        <v>0</v>
      </c>
      <c r="G43" s="105">
        <f>SUM(G15:G39)</f>
        <v>0</v>
      </c>
      <c r="H43" s="105">
        <f>SUM(H15:H39)</f>
        <v>0</v>
      </c>
      <c r="I43" s="105">
        <f>SUM(I15:I39)</f>
        <v>0</v>
      </c>
      <c r="J43" s="105">
        <f>SUM(J15:J39)</f>
        <v>0</v>
      </c>
      <c r="K43" s="105">
        <f>SUM(K15:K41)</f>
        <v>0</v>
      </c>
      <c r="L43" s="119">
        <f>SUM(L15:L41)</f>
        <v>0</v>
      </c>
    </row>
    <row r="44" spans="1:12" s="91" customFormat="1" ht="14.25" customHeight="1">
      <c r="A44" s="92" t="s">
        <v>56</v>
      </c>
      <c r="B44" s="92" t="s">
        <v>57</v>
      </c>
      <c r="C44" s="68"/>
      <c r="D44" s="92"/>
      <c r="E44" s="92"/>
      <c r="F44" s="92"/>
      <c r="G44" s="92"/>
      <c r="H44" s="92"/>
      <c r="I44" s="92"/>
      <c r="J44" s="92"/>
      <c r="K44" s="92"/>
      <c r="L44" s="92"/>
    </row>
    <row r="45" spans="1:12" s="91" customFormat="1" ht="14.25" customHeight="1">
      <c r="A45" s="104" t="s">
        <v>41</v>
      </c>
      <c r="B45" s="104" t="s">
        <v>73</v>
      </c>
      <c r="C45" s="106" t="str">
        <f t="array" ref="C45">IFERROR(IF((C44/'206.1'!FlaecheTotal)/C43&lt;Fehlergrenze,"FEHLER - Bitte Eingaben überprüfen",(C44/'206.1'!FlaecheTotal)/C43),"")</f>
        <v/>
      </c>
      <c r="D45" s="104"/>
      <c r="E45" s="104"/>
      <c r="F45" s="104"/>
      <c r="G45" s="104"/>
      <c r="H45" s="104"/>
      <c r="I45" s="104"/>
      <c r="J45" s="104"/>
      <c r="K45" s="107" t="s">
        <v>54</v>
      </c>
      <c r="L45" s="107" t="str">
        <f>IFERROR(INDEX(MxNoten,1,MATCH($C$45,MxNoten_BK,1)),"Fehler")</f>
        <v>Fehler</v>
      </c>
    </row>
    <row r="46" spans="1:12" ht="4.5" customHeight="1">
      <c r="A46" s="108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2" ht="3.75" customHeight="1">
      <c r="A47" s="36"/>
      <c r="B47" s="36"/>
      <c r="C47" s="43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14.25" customHeight="1">
      <c r="A48" s="52" t="s">
        <v>120</v>
      </c>
      <c r="B48" s="44"/>
      <c r="C48" s="120"/>
      <c r="D48" s="120"/>
      <c r="E48" s="120"/>
      <c r="F48" s="120"/>
      <c r="G48" s="120"/>
      <c r="H48" s="120"/>
      <c r="I48" s="120"/>
      <c r="J48" s="120"/>
      <c r="K48" s="120"/>
      <c r="L48" s="120"/>
    </row>
    <row r="49" spans="1:12" ht="3.75" customHeight="1">
      <c r="A49" s="82"/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</row>
    <row r="50" spans="1:12" ht="14.25" customHeight="1">
      <c r="A50" s="85" t="s">
        <v>116</v>
      </c>
      <c r="B50" s="83"/>
      <c r="C50" s="120"/>
      <c r="D50" s="120"/>
      <c r="E50" s="120"/>
      <c r="F50" s="120"/>
      <c r="G50" s="120"/>
      <c r="H50" s="120"/>
      <c r="I50" s="120"/>
      <c r="J50" s="120"/>
      <c r="K50" s="120"/>
      <c r="L50" s="120"/>
    </row>
    <row r="51" spans="1:12" ht="3.75" customHeight="1">
      <c r="A51" s="82"/>
      <c r="B51" s="83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1:12" ht="14.25" customHeight="1">
      <c r="A52" s="85" t="s">
        <v>117</v>
      </c>
      <c r="B52" s="83"/>
      <c r="C52" s="120"/>
      <c r="D52" s="120"/>
      <c r="E52" s="120"/>
      <c r="F52" s="120"/>
      <c r="G52" s="120"/>
      <c r="H52" s="120"/>
      <c r="I52" s="120"/>
      <c r="J52" s="120"/>
      <c r="K52" s="120"/>
      <c r="L52" s="120"/>
    </row>
    <row r="53" spans="1:12" ht="3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L54" s="23"/>
    </row>
  </sheetData>
  <sheetProtection algorithmName="SHA-512" hashValue="xlzmn6rNjUHW0F/B/hJSucApkV1zveMKC5rajrNqpfgTXYOlWa4L/oe4zAh2ztjrZ/zOvxfzojsEHPfnFvV07w==" saltValue="foKOCvSKLozhH16ygVASsQ==" spinCount="100000" sheet="1" selectLockedCells="1"/>
  <mergeCells count="9">
    <mergeCell ref="C50:L50"/>
    <mergeCell ref="C52:L52"/>
    <mergeCell ref="B6:C6"/>
    <mergeCell ref="K9:L9"/>
    <mergeCell ref="C48:L48"/>
    <mergeCell ref="G12:J12"/>
    <mergeCell ref="E12:E13"/>
    <mergeCell ref="E6:H6"/>
    <mergeCell ref="D12:D13"/>
  </mergeCells>
  <conditionalFormatting sqref="K45:L45">
    <cfRule type="expression" dxfId="4" priority="2">
      <formula>$L$45=2</formula>
    </cfRule>
    <cfRule type="expression" dxfId="3" priority="3">
      <formula>$L$45=3</formula>
    </cfRule>
    <cfRule type="expression" dxfId="2" priority="4">
      <formula>$L$45=4</formula>
    </cfRule>
    <cfRule type="expression" dxfId="1" priority="5">
      <formula>$L$45=5</formula>
    </cfRule>
    <cfRule type="expression" dxfId="0" priority="6">
      <formula>$L$45=6</formula>
    </cfRule>
  </conditionalFormatting>
  <dataValidations count="1">
    <dataValidation type="list" allowBlank="1" showInputMessage="1" showErrorMessage="1" errorTitle="Fehler" error="Sie müssen einen Eintrag aus der Liste wählen." promptTitle="Schultyp" prompt="Wählen Sie einen Schultyp aus der Liste." sqref="E6:H6" xr:uid="{D963575F-2F50-4580-A491-D083276F6D5E}">
      <formula1>ListSchultyp</formula1>
    </dataValidation>
  </dataValidations>
  <pageMargins left="0.39370078740157483" right="0.39370078740157483" top="0.39370078740157483" bottom="0.39370078740157483" header="0.31496062992125984" footer="0.39370078740157483"/>
  <pageSetup paperSize="9" fitToHeight="0" orientation="landscape" r:id="rId1"/>
  <headerFooter scaleWithDoc="0">
    <oddFooter xml:space="preserve">&amp;L&amp;7&amp;F&amp;C&amp;7Seite &amp;P von &amp;N           &amp;R&amp;7  Druck vom &amp;D - &amp;T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5"/>
  <sheetViews>
    <sheetView workbookViewId="0">
      <selection activeCell="B17" sqref="B17"/>
    </sheetView>
  </sheetViews>
  <sheetFormatPr baseColWidth="10" defaultColWidth="11.36328125" defaultRowHeight="12.5"/>
  <cols>
    <col min="1" max="1" width="18.6328125" style="2" customWidth="1"/>
    <col min="2" max="7" width="16.36328125" style="2" customWidth="1"/>
    <col min="8" max="8" width="28.36328125" style="2" customWidth="1"/>
    <col min="9" max="16384" width="11.36328125" style="2"/>
  </cols>
  <sheetData>
    <row r="1" spans="1:8" ht="14">
      <c r="A1" s="3" t="s">
        <v>58</v>
      </c>
      <c r="B1" s="1"/>
      <c r="C1" s="1"/>
      <c r="D1" s="1"/>
      <c r="E1" s="1"/>
      <c r="F1" s="1"/>
      <c r="G1" s="1"/>
      <c r="H1" s="1"/>
    </row>
    <row r="3" spans="1:8" ht="13">
      <c r="A3" s="10" t="s">
        <v>101</v>
      </c>
      <c r="B3" s="10" t="s">
        <v>105</v>
      </c>
      <c r="C3" s="10" t="s">
        <v>106</v>
      </c>
      <c r="D3" s="10" t="s">
        <v>107</v>
      </c>
      <c r="E3" s="10" t="s">
        <v>108</v>
      </c>
      <c r="F3" s="10" t="s">
        <v>109</v>
      </c>
      <c r="G3" s="10" t="s">
        <v>110</v>
      </c>
      <c r="H3" s="10" t="s">
        <v>60</v>
      </c>
    </row>
    <row r="4" spans="1:8" ht="13">
      <c r="A4" s="4"/>
      <c r="B4" s="4"/>
      <c r="C4" s="4"/>
      <c r="D4" s="4"/>
      <c r="E4" s="4"/>
      <c r="F4" s="4"/>
      <c r="G4" s="4"/>
      <c r="H4" s="4"/>
    </row>
    <row r="5" spans="1:8">
      <c r="A5" s="11" t="s">
        <v>34</v>
      </c>
      <c r="B5" s="12">
        <v>0.9</v>
      </c>
      <c r="C5" s="13"/>
      <c r="D5" s="13"/>
      <c r="E5" s="13"/>
      <c r="F5" s="13"/>
      <c r="G5" s="13"/>
      <c r="H5" s="127" t="s">
        <v>95</v>
      </c>
    </row>
    <row r="6" spans="1:8">
      <c r="A6" s="11" t="s">
        <v>35</v>
      </c>
      <c r="B6" s="12">
        <v>0.75</v>
      </c>
      <c r="C6" s="13"/>
      <c r="D6" s="13"/>
      <c r="E6" s="13"/>
      <c r="F6" s="13"/>
      <c r="G6" s="13"/>
      <c r="H6" s="127"/>
    </row>
    <row r="7" spans="1:8">
      <c r="A7" s="11" t="s">
        <v>36</v>
      </c>
      <c r="B7" s="12">
        <v>0.65</v>
      </c>
      <c r="C7" s="13"/>
      <c r="D7" s="13"/>
      <c r="E7" s="13"/>
      <c r="F7" s="13"/>
      <c r="G7" s="13"/>
      <c r="H7" s="127"/>
    </row>
    <row r="8" spans="1:8">
      <c r="A8" s="11" t="s">
        <v>37</v>
      </c>
      <c r="B8" s="12">
        <v>0.4</v>
      </c>
      <c r="C8" s="13"/>
      <c r="D8" s="13"/>
      <c r="E8" s="13"/>
      <c r="F8" s="13"/>
      <c r="G8" s="13"/>
      <c r="H8" s="127"/>
    </row>
    <row r="9" spans="1:8">
      <c r="A9" s="13"/>
      <c r="B9" s="13"/>
      <c r="C9" s="13"/>
      <c r="D9" s="13"/>
      <c r="E9" s="13"/>
      <c r="F9" s="13"/>
      <c r="G9" s="13"/>
      <c r="H9" s="13"/>
    </row>
    <row r="10" spans="1:8">
      <c r="A10" s="11" t="s">
        <v>87</v>
      </c>
      <c r="B10" s="12">
        <v>1.1830000000000001</v>
      </c>
      <c r="C10" s="13"/>
      <c r="D10" s="13"/>
      <c r="E10" s="13"/>
      <c r="F10" s="13"/>
      <c r="G10" s="13"/>
      <c r="H10" s="129" t="s">
        <v>91</v>
      </c>
    </row>
    <row r="11" spans="1:8">
      <c r="A11" s="11" t="s">
        <v>88</v>
      </c>
      <c r="B11" s="12">
        <f>FaktorH*FaktorSH_T</f>
        <v>0.88725000000000009</v>
      </c>
      <c r="C11" s="13"/>
      <c r="D11" s="13"/>
      <c r="E11" s="13"/>
      <c r="F11" s="13"/>
      <c r="G11" s="13"/>
      <c r="H11" s="129"/>
    </row>
    <row r="12" spans="1:8">
      <c r="A12" s="11" t="s">
        <v>89</v>
      </c>
      <c r="B12" s="12">
        <f>FaktorM*FaktorSH_T</f>
        <v>0.76895000000000002</v>
      </c>
      <c r="C12" s="13"/>
      <c r="D12" s="13"/>
      <c r="E12" s="13"/>
      <c r="F12" s="13"/>
      <c r="G12" s="13"/>
      <c r="H12" s="129"/>
    </row>
    <row r="13" spans="1:8">
      <c r="A13" s="11" t="s">
        <v>90</v>
      </c>
      <c r="B13" s="12">
        <f>FaktorT*FaktorSH_T</f>
        <v>0.47320000000000007</v>
      </c>
      <c r="C13" s="13"/>
      <c r="D13" s="13"/>
      <c r="E13" s="13"/>
      <c r="F13" s="13"/>
      <c r="G13" s="13"/>
      <c r="H13" s="129"/>
    </row>
    <row r="14" spans="1:8">
      <c r="A14" s="13"/>
      <c r="B14" s="13"/>
      <c r="C14" s="13"/>
      <c r="D14" s="13"/>
      <c r="E14" s="13"/>
      <c r="F14" s="13"/>
      <c r="G14" s="13"/>
      <c r="H14" s="13"/>
    </row>
    <row r="15" spans="1:8">
      <c r="A15" s="11" t="s">
        <v>52</v>
      </c>
      <c r="B15" s="22">
        <f>MAX(Versionierung!A4:A34)</f>
        <v>1.01</v>
      </c>
      <c r="C15" s="13"/>
      <c r="D15" s="13"/>
      <c r="E15" s="13"/>
      <c r="F15" s="13"/>
      <c r="G15" s="13"/>
      <c r="H15" s="14" t="s">
        <v>94</v>
      </c>
    </row>
    <row r="16" spans="1:8">
      <c r="A16" s="13"/>
      <c r="B16" s="13"/>
      <c r="C16" s="13"/>
      <c r="D16" s="13"/>
      <c r="E16" s="13"/>
      <c r="F16" s="13"/>
      <c r="G16" s="13"/>
      <c r="H16" s="13"/>
    </row>
    <row r="17" spans="1:8">
      <c r="A17" s="11"/>
      <c r="B17" s="12"/>
      <c r="C17" s="13"/>
      <c r="D17" s="13"/>
      <c r="E17" s="13"/>
      <c r="F17" s="13"/>
      <c r="G17" s="13"/>
      <c r="H17" s="13"/>
    </row>
    <row r="18" spans="1:8">
      <c r="A18" s="11" t="s">
        <v>75</v>
      </c>
      <c r="B18" s="12" t="s">
        <v>76</v>
      </c>
      <c r="C18" s="13"/>
      <c r="D18" s="13"/>
      <c r="E18" s="13"/>
      <c r="F18" s="13"/>
      <c r="G18" s="13"/>
      <c r="H18" s="127" t="s">
        <v>96</v>
      </c>
    </row>
    <row r="19" spans="1:8">
      <c r="A19" s="11"/>
      <c r="B19" s="12" t="s">
        <v>77</v>
      </c>
      <c r="C19" s="13"/>
      <c r="D19" s="13"/>
      <c r="E19" s="13"/>
      <c r="F19" s="13"/>
      <c r="G19" s="13"/>
      <c r="H19" s="127"/>
    </row>
    <row r="20" spans="1:8">
      <c r="A20" s="11"/>
      <c r="B20" s="12" t="s">
        <v>78</v>
      </c>
      <c r="C20" s="13"/>
      <c r="D20" s="13"/>
      <c r="E20" s="13"/>
      <c r="F20" s="13"/>
      <c r="G20" s="13"/>
      <c r="H20" s="127"/>
    </row>
    <row r="21" spans="1:8">
      <c r="A21" s="11"/>
      <c r="B21" s="12" t="s">
        <v>79</v>
      </c>
      <c r="C21" s="13"/>
      <c r="D21" s="13"/>
      <c r="E21" s="13"/>
      <c r="F21" s="13"/>
      <c r="G21" s="13"/>
      <c r="H21" s="127"/>
    </row>
    <row r="22" spans="1:8">
      <c r="A22" s="11"/>
      <c r="B22" s="12" t="s">
        <v>80</v>
      </c>
      <c r="C22" s="13"/>
      <c r="D22" s="13"/>
      <c r="E22" s="13"/>
      <c r="F22" s="13"/>
      <c r="G22" s="13"/>
      <c r="H22" s="127"/>
    </row>
    <row r="23" spans="1:8">
      <c r="A23" s="13"/>
      <c r="B23" s="13"/>
      <c r="C23" s="13"/>
      <c r="D23" s="13"/>
      <c r="E23" s="13"/>
      <c r="F23" s="13"/>
      <c r="G23" s="13"/>
      <c r="H23" s="13"/>
    </row>
    <row r="24" spans="1:8">
      <c r="A24" s="11" t="s">
        <v>82</v>
      </c>
      <c r="B24" s="15">
        <v>6</v>
      </c>
      <c r="C24" s="15">
        <v>5</v>
      </c>
      <c r="D24" s="15">
        <v>4</v>
      </c>
      <c r="E24" s="15">
        <v>3</v>
      </c>
      <c r="F24" s="15">
        <v>2</v>
      </c>
      <c r="G24" s="15">
        <v>1</v>
      </c>
      <c r="H24" s="14" t="s">
        <v>99</v>
      </c>
    </row>
    <row r="25" spans="1:8">
      <c r="A25" s="16"/>
      <c r="B25" s="17"/>
      <c r="C25" s="18"/>
      <c r="D25" s="18"/>
      <c r="E25" s="18"/>
      <c r="F25" s="18"/>
      <c r="G25" s="18"/>
      <c r="H25" s="18"/>
    </row>
    <row r="26" spans="1:8">
      <c r="A26" s="11" t="s">
        <v>97</v>
      </c>
      <c r="B26" s="19">
        <v>0</v>
      </c>
      <c r="C26" s="19">
        <v>0.85</v>
      </c>
      <c r="D26" s="19">
        <v>0.95</v>
      </c>
      <c r="E26" s="19">
        <v>1.05</v>
      </c>
      <c r="F26" s="19">
        <v>1.1499999999999999</v>
      </c>
      <c r="G26" s="19">
        <v>1.25</v>
      </c>
      <c r="H26" s="14" t="s">
        <v>99</v>
      </c>
    </row>
    <row r="27" spans="1:8">
      <c r="A27" s="13"/>
      <c r="B27" s="13"/>
      <c r="C27" s="13"/>
      <c r="D27" s="13"/>
      <c r="E27" s="13"/>
      <c r="F27" s="13"/>
      <c r="G27" s="13"/>
      <c r="H27" s="13"/>
    </row>
    <row r="28" spans="1:8">
      <c r="A28" s="11" t="s">
        <v>98</v>
      </c>
      <c r="B28" s="19">
        <v>0</v>
      </c>
      <c r="C28" s="19">
        <v>0.85</v>
      </c>
      <c r="D28" s="19">
        <v>0.95</v>
      </c>
      <c r="E28" s="19">
        <v>1.05</v>
      </c>
      <c r="F28" s="19">
        <v>1.1499999999999999</v>
      </c>
      <c r="G28" s="19">
        <v>1.25</v>
      </c>
      <c r="H28" s="14" t="s">
        <v>99</v>
      </c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>
      <c r="A30" s="11" t="s">
        <v>83</v>
      </c>
      <c r="B30" s="15">
        <v>0</v>
      </c>
      <c r="C30" s="20" t="e">
        <f>ROUND(GW1_GE,1)</f>
        <v>#REF!</v>
      </c>
      <c r="D30" s="20" t="e">
        <f>ROUND(GW2_GE-0.5*(GW2_GE-GW1_GE),1)</f>
        <v>#REF!</v>
      </c>
      <c r="E30" s="20" t="e">
        <f>ROUND(GW2_GE,1)</f>
        <v>#REF!</v>
      </c>
      <c r="F30" s="20" t="e">
        <f>ROUND(1.2*GW2_GE,1)</f>
        <v>#REF!</v>
      </c>
      <c r="G30" s="20" t="e">
        <f>ROUND(1.5*GW2_GE,1)</f>
        <v>#REF!</v>
      </c>
      <c r="H30" s="14" t="s">
        <v>100</v>
      </c>
    </row>
    <row r="31" spans="1:8">
      <c r="A31" s="17"/>
      <c r="B31" s="17"/>
      <c r="C31" s="17"/>
      <c r="D31" s="17"/>
      <c r="E31" s="17"/>
      <c r="F31" s="17"/>
      <c r="G31" s="17"/>
      <c r="H31" s="17"/>
    </row>
    <row r="32" spans="1:8">
      <c r="A32" s="11" t="s">
        <v>84</v>
      </c>
      <c r="B32" s="15">
        <f>ROUND(B30*Faktor_THGE_N,1)</f>
        <v>0</v>
      </c>
      <c r="C32" s="20" t="e">
        <f>GW1_THGE</f>
        <v>#REF!</v>
      </c>
      <c r="D32" s="20" t="e">
        <f>ROUND(GW2_THGE-0.5*(GW2_THGE-GW1_THGE),1)</f>
        <v>#REF!</v>
      </c>
      <c r="E32" s="20" t="e">
        <f>GW2_THGE</f>
        <v>#REF!</v>
      </c>
      <c r="F32" s="20" t="e">
        <f>ROUND(1.2*GW2_THGE,1)</f>
        <v>#REF!</v>
      </c>
      <c r="G32" s="20" t="e">
        <f>ROUND(1.5*GW2_THGE,1)</f>
        <v>#REF!</v>
      </c>
      <c r="H32" s="14" t="s">
        <v>100</v>
      </c>
    </row>
    <row r="33" spans="1:8">
      <c r="A33" s="17"/>
      <c r="B33" s="17"/>
      <c r="C33" s="17"/>
      <c r="D33" s="17"/>
      <c r="E33" s="17"/>
      <c r="F33" s="17"/>
      <c r="G33" s="17"/>
      <c r="H33" s="17"/>
    </row>
    <row r="34" spans="1:8">
      <c r="A34" s="11" t="s">
        <v>68</v>
      </c>
      <c r="B34" s="15">
        <v>0.3</v>
      </c>
      <c r="C34" s="13"/>
      <c r="D34" s="13"/>
      <c r="E34" s="13"/>
      <c r="F34" s="13"/>
      <c r="G34" s="13"/>
      <c r="H34" s="14" t="s">
        <v>104</v>
      </c>
    </row>
    <row r="35" spans="1:8">
      <c r="A35" s="13"/>
      <c r="B35" s="13"/>
      <c r="C35" s="13"/>
      <c r="D35" s="13"/>
      <c r="E35" s="13"/>
      <c r="F35" s="13"/>
      <c r="G35" s="13"/>
      <c r="H35" s="13"/>
    </row>
    <row r="36" spans="1:8">
      <c r="A36" s="11" t="s">
        <v>81</v>
      </c>
      <c r="B36" s="15">
        <v>6</v>
      </c>
      <c r="C36" s="15">
        <v>0.8</v>
      </c>
      <c r="D36" s="15">
        <v>0.8</v>
      </c>
      <c r="E36" s="13"/>
      <c r="F36" s="13"/>
      <c r="G36" s="13"/>
      <c r="H36" s="127" t="s">
        <v>103</v>
      </c>
    </row>
    <row r="37" spans="1:8">
      <c r="A37" s="128" t="s">
        <v>93</v>
      </c>
      <c r="B37" s="15">
        <v>5</v>
      </c>
      <c r="C37" s="15">
        <v>1</v>
      </c>
      <c r="D37" s="15">
        <v>1</v>
      </c>
      <c r="E37" s="13"/>
      <c r="F37" s="13"/>
      <c r="G37" s="13"/>
      <c r="H37" s="127"/>
    </row>
    <row r="38" spans="1:8">
      <c r="A38" s="128"/>
      <c r="B38" s="15">
        <v>4</v>
      </c>
      <c r="C38" s="15">
        <v>1.2</v>
      </c>
      <c r="D38" s="15">
        <v>1.2</v>
      </c>
      <c r="E38" s="13"/>
      <c r="F38" s="13"/>
      <c r="G38" s="13"/>
      <c r="H38" s="127"/>
    </row>
    <row r="39" spans="1:8">
      <c r="A39" s="128"/>
      <c r="B39" s="15">
        <v>3</v>
      </c>
      <c r="C39" s="15">
        <v>1.5</v>
      </c>
      <c r="D39" s="15">
        <v>1.5</v>
      </c>
      <c r="E39" s="13"/>
      <c r="F39" s="13"/>
      <c r="G39" s="13"/>
      <c r="H39" s="127"/>
    </row>
    <row r="40" spans="1:8">
      <c r="A40" s="128"/>
      <c r="B40" s="15">
        <v>2</v>
      </c>
      <c r="C40" s="15">
        <v>2</v>
      </c>
      <c r="D40" s="15">
        <v>2</v>
      </c>
      <c r="E40" s="13"/>
      <c r="F40" s="13"/>
      <c r="G40" s="13"/>
      <c r="H40" s="127"/>
    </row>
    <row r="41" spans="1:8">
      <c r="A41" s="17"/>
      <c r="B41" s="13"/>
      <c r="C41" s="13"/>
      <c r="D41" s="13"/>
      <c r="E41" s="13"/>
      <c r="F41" s="13"/>
      <c r="G41" s="13"/>
      <c r="H41" s="13"/>
    </row>
    <row r="42" spans="1:8">
      <c r="A42" s="11" t="s">
        <v>85</v>
      </c>
      <c r="B42" s="15">
        <f>ROUND(0.082*1.2*3.6,2)</f>
        <v>0.35</v>
      </c>
      <c r="C42" s="13"/>
      <c r="D42" s="16"/>
      <c r="E42" s="13"/>
      <c r="F42" s="13"/>
      <c r="G42" s="13"/>
      <c r="H42" s="127" t="s">
        <v>102</v>
      </c>
    </row>
    <row r="43" spans="1:8">
      <c r="A43" s="11" t="s">
        <v>86</v>
      </c>
      <c r="B43" s="15">
        <f>ROUND(0.068*1.2*3.6,2)</f>
        <v>0.28999999999999998</v>
      </c>
      <c r="C43" s="13"/>
      <c r="D43" s="13"/>
      <c r="E43" s="13"/>
      <c r="F43" s="13"/>
      <c r="G43" s="13"/>
      <c r="H43" s="127"/>
    </row>
    <row r="44" spans="1:8">
      <c r="A44" s="17"/>
      <c r="B44" s="17"/>
      <c r="C44" s="17"/>
      <c r="D44" s="17"/>
      <c r="E44" s="17"/>
      <c r="F44" s="17"/>
      <c r="G44" s="17"/>
      <c r="H44" s="17"/>
    </row>
    <row r="45" spans="1:8">
      <c r="A45" s="13"/>
      <c r="B45" s="13"/>
      <c r="C45" s="13"/>
      <c r="D45" s="13"/>
      <c r="E45" s="13"/>
      <c r="F45" s="13"/>
      <c r="G45" s="13"/>
      <c r="H45" s="13"/>
    </row>
  </sheetData>
  <sheetProtection algorithmName="SHA-512" hashValue="jR+Y9GoMIxGJf/djE4BN2QRyBoqJeH7D71NAz9uQYouFXIU4P7lLlSitnNg/CMibBD+lCC0VCJaKApqcvNFiBg==" saltValue="Ll9lL/bdqKXueXGu6PfFdQ==" spinCount="100000" sheet="1" objects="1" scenarios="1" selectLockedCells="1"/>
  <mergeCells count="6">
    <mergeCell ref="H42:H43"/>
    <mergeCell ref="H36:H40"/>
    <mergeCell ref="A37:A40"/>
    <mergeCell ref="H10:H13"/>
    <mergeCell ref="H5:H8"/>
    <mergeCell ref="H18:H2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"/>
  <sheetViews>
    <sheetView workbookViewId="0">
      <selection activeCell="B7" sqref="B7"/>
    </sheetView>
  </sheetViews>
  <sheetFormatPr baseColWidth="10" defaultColWidth="11.36328125" defaultRowHeight="12.5"/>
  <cols>
    <col min="1" max="1" width="8.6328125" style="2" customWidth="1"/>
    <col min="2" max="2" width="64.7265625" style="2" customWidth="1"/>
    <col min="3" max="3" width="28.7265625" style="2" customWidth="1"/>
    <col min="4" max="4" width="8.36328125" style="2" bestFit="1" customWidth="1"/>
    <col min="5" max="5" width="10.36328125" style="2" customWidth="1"/>
    <col min="6" max="16384" width="11.36328125" style="2"/>
  </cols>
  <sheetData>
    <row r="1" spans="1:5" ht="14">
      <c r="A1" s="3" t="s">
        <v>59</v>
      </c>
      <c r="B1" s="1"/>
      <c r="C1" s="1"/>
      <c r="D1" s="1"/>
      <c r="E1" s="1"/>
    </row>
    <row r="3" spans="1:5" ht="13">
      <c r="A3" s="6" t="s">
        <v>66</v>
      </c>
      <c r="B3" s="6" t="s">
        <v>62</v>
      </c>
      <c r="C3" s="6" t="s">
        <v>60</v>
      </c>
      <c r="D3" s="6" t="s">
        <v>67</v>
      </c>
      <c r="E3" s="6" t="s">
        <v>61</v>
      </c>
    </row>
    <row r="4" spans="1:5">
      <c r="A4" s="8">
        <v>0.9</v>
      </c>
      <c r="B4" s="2" t="s">
        <v>64</v>
      </c>
      <c r="C4" s="2" t="s">
        <v>63</v>
      </c>
      <c r="D4" s="2" t="s">
        <v>65</v>
      </c>
      <c r="E4" s="5">
        <v>43635</v>
      </c>
    </row>
    <row r="5" spans="1:5">
      <c r="A5" s="7">
        <v>1</v>
      </c>
      <c r="B5" s="2" t="s">
        <v>74</v>
      </c>
      <c r="C5" s="2" t="s">
        <v>111</v>
      </c>
      <c r="D5" s="2" t="s">
        <v>65</v>
      </c>
      <c r="E5" s="5">
        <v>43712</v>
      </c>
    </row>
    <row r="6" spans="1:5">
      <c r="A6" s="21">
        <v>1.01</v>
      </c>
      <c r="B6" s="2" t="s">
        <v>112</v>
      </c>
      <c r="D6" s="2" t="s">
        <v>65</v>
      </c>
      <c r="E6" s="5">
        <v>43816</v>
      </c>
    </row>
    <row r="7" spans="1:5">
      <c r="A7" s="8"/>
    </row>
    <row r="8" spans="1:5">
      <c r="A8" s="8"/>
    </row>
    <row r="9" spans="1:5">
      <c r="A9" s="8"/>
    </row>
    <row r="10" spans="1:5">
      <c r="A10" s="8"/>
    </row>
    <row r="11" spans="1:5">
      <c r="A11" s="8"/>
    </row>
    <row r="12" spans="1:5">
      <c r="A12" s="8"/>
    </row>
    <row r="13" spans="1:5">
      <c r="A13" s="8"/>
    </row>
    <row r="14" spans="1:5">
      <c r="A14" s="8"/>
    </row>
    <row r="15" spans="1:5">
      <c r="A15" s="8"/>
    </row>
    <row r="16" spans="1:5">
      <c r="A16" s="8"/>
    </row>
    <row r="17" spans="1:1">
      <c r="A17" s="8"/>
    </row>
    <row r="18" spans="1:1">
      <c r="A18" s="8"/>
    </row>
    <row r="19" spans="1:1">
      <c r="A19" s="8"/>
    </row>
    <row r="20" spans="1:1">
      <c r="A20" s="8"/>
    </row>
    <row r="21" spans="1:1">
      <c r="A21" s="8"/>
    </row>
    <row r="22" spans="1:1">
      <c r="A22" s="8"/>
    </row>
    <row r="23" spans="1:1">
      <c r="A23" s="8"/>
    </row>
    <row r="24" spans="1:1">
      <c r="A24" s="8"/>
    </row>
    <row r="25" spans="1:1">
      <c r="A25" s="8"/>
    </row>
    <row r="26" spans="1:1">
      <c r="A26" s="8"/>
    </row>
    <row r="27" spans="1:1">
      <c r="A27" s="8"/>
    </row>
    <row r="28" spans="1:1">
      <c r="A28" s="8"/>
    </row>
    <row r="29" spans="1:1">
      <c r="A29" s="8"/>
    </row>
    <row r="30" spans="1:1">
      <c r="A30" s="8"/>
    </row>
    <row r="31" spans="1:1">
      <c r="A31" s="8"/>
    </row>
    <row r="32" spans="1:1">
      <c r="A32" s="8"/>
    </row>
    <row r="33" spans="1:5">
      <c r="A33" s="8"/>
    </row>
    <row r="34" spans="1:5">
      <c r="A34" s="9"/>
      <c r="B34" s="1"/>
      <c r="C34" s="1"/>
      <c r="D34" s="1"/>
      <c r="E34" s="1"/>
    </row>
  </sheetData>
  <sheetProtection password="C4D4" sheet="1" objects="1" scenarios="1" selectLockedCells="1"/>
  <dataValidations count="1">
    <dataValidation type="decimal" errorStyle="warning" allowBlank="1" showInputMessage="1" showErrorMessage="1" errorTitle="Zahlenformat" error="Bitte nur Dezimalzahlen eingeben." sqref="A4:A34" xr:uid="{00000000-0002-0000-0500-000000000000}">
      <formula1>0</formula1>
      <formula2>100</formula2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E41081F4B044EB12B2EA4948E20C3" ma:contentTypeVersion="15" ma:contentTypeDescription="Create a new document." ma:contentTypeScope="" ma:versionID="10725acea96b56fde39e19bab09131ba">
  <xsd:schema xmlns:xsd="http://www.w3.org/2001/XMLSchema" xmlns:xs="http://www.w3.org/2001/XMLSchema" xmlns:p="http://schemas.microsoft.com/office/2006/metadata/properties" xmlns:ns2="19415a2c-3045-4769-8042-b2d573daa356" xmlns:ns3="7326d6c0-2b0e-4d8c-ae1c-6c41b58a3a3e" targetNamespace="http://schemas.microsoft.com/office/2006/metadata/properties" ma:root="true" ma:fieldsID="0b245781b807c8baba0e9b1628990901" ns2:_="" ns3:_="">
    <xsd:import namespace="19415a2c-3045-4769-8042-b2d573daa356"/>
    <xsd:import namespace="7326d6c0-2b0e-4d8c-ae1c-6c41b58a3a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6d6c0-2b0e-4d8c-ae1c-6c41b58a3a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SKCW24DMUQ4M-2078460637-30364</_dlc_DocId>
    <_dlc_DocIdUrl xmlns="19415a2c-3045-4769-8042-b2d573daa356">
      <Url>https://mst239701.sharepoint.com/sites/Files/_layouts/15/DocIdRedir.aspx?ID=SKCW24DMUQ4M-2078460637-30364</Url>
      <Description>SKCW24DMUQ4M-2078460637-30364</Description>
    </_dlc_DocIdUrl>
    <lcf76f155ced4ddcb4097134ff3c332f xmlns="7326d6c0-2b0e-4d8c-ae1c-6c41b58a3a3e">
      <Terms xmlns="http://schemas.microsoft.com/office/infopath/2007/PartnerControls"/>
    </lcf76f155ced4ddcb4097134ff3c332f>
    <TaxCatchAll xmlns="19415a2c-3045-4769-8042-b2d573daa356" xsi:nil="true"/>
  </documentManagement>
</p:properties>
</file>

<file path=customXml/itemProps1.xml><?xml version="1.0" encoding="utf-8"?>
<ds:datastoreItem xmlns:ds="http://schemas.openxmlformats.org/officeDocument/2006/customXml" ds:itemID="{21B99D1C-7C79-40EF-86D1-14D5FAF88A3A}"/>
</file>

<file path=customXml/itemProps2.xml><?xml version="1.0" encoding="utf-8"?>
<ds:datastoreItem xmlns:ds="http://schemas.openxmlformats.org/officeDocument/2006/customXml" ds:itemID="{EE105EA7-3A29-441C-80B2-B362591F46E0}"/>
</file>

<file path=customXml/itemProps3.xml><?xml version="1.0" encoding="utf-8"?>
<ds:datastoreItem xmlns:ds="http://schemas.openxmlformats.org/officeDocument/2006/customXml" ds:itemID="{53866732-3BC7-495B-B511-CA5CB76162A7}"/>
</file>

<file path=customXml/itemProps4.xml><?xml version="1.0" encoding="utf-8"?>
<ds:datastoreItem xmlns:ds="http://schemas.openxmlformats.org/officeDocument/2006/customXml" ds:itemID="{A9BDD9DB-5B74-41F1-9955-D005CD029AF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31</vt:i4>
      </vt:variant>
    </vt:vector>
  </HeadingPairs>
  <TitlesOfParts>
    <vt:vector size="34" baseType="lpstr">
      <vt:lpstr>206.1</vt:lpstr>
      <vt:lpstr>Konstanten</vt:lpstr>
      <vt:lpstr>Versionierung</vt:lpstr>
      <vt:lpstr>Benchmark</vt:lpstr>
      <vt:lpstr>Faktor_THGE_E</vt:lpstr>
      <vt:lpstr>Faktor_THGE_N</vt:lpstr>
      <vt:lpstr>FaktorH</vt:lpstr>
      <vt:lpstr>FaktorH_T</vt:lpstr>
      <vt:lpstr>FaktorM</vt:lpstr>
      <vt:lpstr>FaktorM_T</vt:lpstr>
      <vt:lpstr>FaktorSH</vt:lpstr>
      <vt:lpstr>FaktorSH_T</vt:lpstr>
      <vt:lpstr>FaktorT</vt:lpstr>
      <vt:lpstr>FaktorT_T</vt:lpstr>
      <vt:lpstr>Fehlergrenze</vt:lpstr>
      <vt:lpstr>'206.1'!FlaecheTotal</vt:lpstr>
      <vt:lpstr>IndexBK</vt:lpstr>
      <vt:lpstr>ListSchultyp</vt:lpstr>
      <vt:lpstr>MxNoten</vt:lpstr>
      <vt:lpstr>MxNoten_BK</vt:lpstr>
      <vt:lpstr>MxNoten_LZK</vt:lpstr>
      <vt:lpstr>MxNoten_PE</vt:lpstr>
      <vt:lpstr>MxNoten_THGE</vt:lpstr>
      <vt:lpstr>SKF_2</vt:lpstr>
      <vt:lpstr>SKF_3</vt:lpstr>
      <vt:lpstr>SKF_4</vt:lpstr>
      <vt:lpstr>SKF_5</vt:lpstr>
      <vt:lpstr>SKF_6</vt:lpstr>
      <vt:lpstr>SKF_T_2</vt:lpstr>
      <vt:lpstr>SKF_T_3</vt:lpstr>
      <vt:lpstr>SKF_T_4</vt:lpstr>
      <vt:lpstr>SKF_T_5</vt:lpstr>
      <vt:lpstr>SKF_T_6</vt:lpstr>
      <vt:lpstr>Version</vt:lpstr>
    </vt:vector>
  </TitlesOfParts>
  <Manager>le</Manager>
  <Company>NNBS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SNBS Bildungsbauten 2.0</dc:title>
  <dc:subject>Bewertungstool Indikatoren 201.1, 206.1, 301.1, 302.1</dc:subject>
  <dc:creator>NNBS</dc:creator>
  <cp:lastModifiedBy>Nufer Marcel</cp:lastModifiedBy>
  <cp:lastPrinted>2020-11-12T07:02:09Z</cp:lastPrinted>
  <dcterms:created xsi:type="dcterms:W3CDTF">2006-07-27T12:38:47Z</dcterms:created>
  <dcterms:modified xsi:type="dcterms:W3CDTF">2020-12-18T16:42:06Z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0x010100235E41081F4B044EB12B2EA4948E20C3</vt:lpwstr>
  </property>
  <property fmtid="{D5CDD505-2E9C-101B-9397-08002B2CF9AE}" pid="3" name="_dlc_DocIdItemGuid">
    <vt:lpwstr>f46928af-842e-4ad0-b421-6c125728e58c</vt:lpwstr>
  </property>
</Properties>
</file>